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作業中\内装連理事会20221104\"/>
    </mc:Choice>
  </mc:AlternateContent>
  <xr:revisionPtr revIDLastSave="0" documentId="13_ncr:1_{35DD443B-E7EE-4DB4-97BC-DC238CC6BF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日本内装材連合会 （ＰＬ）(９月）" sheetId="97" r:id="rId1"/>
    <sheet name="日本内装材連合会 (BS)（9月）" sheetId="98" r:id="rId2"/>
  </sheets>
  <definedNames>
    <definedName name="_xlnm.Print_Area" localSheetId="1">'日本内装材連合会 (BS)（9月）'!$A$2:$AA$22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2" i="97" l="1"/>
  <c r="AC46" i="97"/>
  <c r="AC45" i="97"/>
  <c r="AC44" i="97"/>
  <c r="AC43" i="97"/>
  <c r="AC41" i="97"/>
  <c r="AC40" i="97"/>
  <c r="AC39" i="97"/>
  <c r="AC38" i="97"/>
  <c r="AC37" i="97"/>
  <c r="AC36" i="97"/>
  <c r="AC35" i="97"/>
  <c r="AC34" i="97"/>
  <c r="AC33" i="97"/>
  <c r="AC32" i="97"/>
  <c r="AC29" i="97"/>
  <c r="AC28" i="97"/>
  <c r="AC27" i="97"/>
  <c r="AC26" i="97"/>
  <c r="AC25" i="97"/>
  <c r="AC24" i="97"/>
  <c r="AC23" i="97"/>
  <c r="AC22" i="97"/>
  <c r="AC21" i="97"/>
  <c r="AC20" i="97"/>
  <c r="AC19" i="97"/>
  <c r="AC18" i="97"/>
  <c r="AC17" i="97"/>
  <c r="AC14" i="97"/>
  <c r="AC13" i="97"/>
  <c r="AC12" i="97"/>
  <c r="AC10" i="97"/>
  <c r="AC9" i="97"/>
  <c r="AC8" i="97"/>
  <c r="AC7" i="97"/>
  <c r="AC6" i="97"/>
  <c r="AC5" i="97"/>
  <c r="AA22" i="98"/>
  <c r="AA21" i="98"/>
  <c r="AA20" i="98"/>
  <c r="AA19" i="98"/>
  <c r="AA18" i="98"/>
  <c r="AA17" i="98"/>
  <c r="AA16" i="98"/>
  <c r="AA15" i="98"/>
  <c r="AA14" i="98"/>
  <c r="AA13" i="98"/>
  <c r="AA12" i="98"/>
  <c r="AA11" i="98"/>
  <c r="AA10" i="98"/>
  <c r="AA9" i="98"/>
  <c r="AA8" i="98"/>
  <c r="AA7" i="98"/>
  <c r="AA6" i="98"/>
  <c r="AA5" i="98"/>
  <c r="AD51" i="97" l="1"/>
  <c r="AB46" i="97"/>
  <c r="AB45" i="97"/>
  <c r="AB44" i="97"/>
  <c r="AB43" i="97"/>
  <c r="AB41" i="97"/>
  <c r="AB40" i="97"/>
  <c r="AB39" i="97"/>
  <c r="AB38" i="97"/>
  <c r="AG38" i="97" s="1"/>
  <c r="AB37" i="97"/>
  <c r="AB36" i="97"/>
  <c r="AG36" i="97" s="1"/>
  <c r="AB35" i="97"/>
  <c r="AB34" i="97"/>
  <c r="AB33" i="97"/>
  <c r="AB32" i="97"/>
  <c r="AB29" i="97"/>
  <c r="AB28" i="97"/>
  <c r="AB27" i="97"/>
  <c r="AB26" i="97"/>
  <c r="AB25" i="97"/>
  <c r="AB24" i="97"/>
  <c r="AB23" i="97"/>
  <c r="AB22" i="97"/>
  <c r="AB21" i="97"/>
  <c r="AB20" i="97"/>
  <c r="AB19" i="97"/>
  <c r="AB18" i="97"/>
  <c r="AB17" i="97"/>
  <c r="AB14" i="97"/>
  <c r="AB13" i="97"/>
  <c r="AB12" i="97"/>
  <c r="AB10" i="97"/>
  <c r="AB9" i="97"/>
  <c r="AB8" i="97"/>
  <c r="AB7" i="97"/>
  <c r="AB6" i="97"/>
  <c r="AB5" i="97"/>
  <c r="AA46" i="97"/>
  <c r="AA45" i="97"/>
  <c r="AA44" i="97"/>
  <c r="AA43" i="97"/>
  <c r="AA41" i="97"/>
  <c r="AA40" i="97"/>
  <c r="AA39" i="97"/>
  <c r="AA38" i="97"/>
  <c r="AA37" i="97"/>
  <c r="AA36" i="97"/>
  <c r="AA35" i="97"/>
  <c r="AA34" i="97"/>
  <c r="AA33" i="97"/>
  <c r="AA32" i="97"/>
  <c r="AA29" i="97"/>
  <c r="AA28" i="97"/>
  <c r="AA27" i="97"/>
  <c r="AA26" i="97"/>
  <c r="AA25" i="97"/>
  <c r="AA24" i="97"/>
  <c r="AA23" i="97"/>
  <c r="AA22" i="97"/>
  <c r="AA21" i="97"/>
  <c r="AA20" i="97"/>
  <c r="AA19" i="97"/>
  <c r="AA18" i="97"/>
  <c r="AA17" i="97"/>
  <c r="AA14" i="97"/>
  <c r="AA13" i="97"/>
  <c r="AA12" i="97"/>
  <c r="AA10" i="97"/>
  <c r="AA9" i="97"/>
  <c r="AA8" i="97"/>
  <c r="AA7" i="97"/>
  <c r="AA6" i="97"/>
  <c r="AA5" i="97"/>
  <c r="Z47" i="97"/>
  <c r="Z42" i="97"/>
  <c r="Z30" i="97"/>
  <c r="Z15" i="97"/>
  <c r="Z11" i="97"/>
  <c r="X47" i="97"/>
  <c r="X42" i="97"/>
  <c r="X30" i="97"/>
  <c r="X15" i="97"/>
  <c r="X11" i="97"/>
  <c r="V47" i="97"/>
  <c r="V42" i="97"/>
  <c r="V30" i="97"/>
  <c r="V15" i="97"/>
  <c r="V11" i="97"/>
  <c r="T47" i="97"/>
  <c r="T42" i="97"/>
  <c r="T30" i="97"/>
  <c r="T15" i="97"/>
  <c r="T11" i="97"/>
  <c r="R47" i="97"/>
  <c r="R42" i="97"/>
  <c r="R30" i="97"/>
  <c r="R15" i="97"/>
  <c r="R11" i="97"/>
  <c r="P47" i="97"/>
  <c r="P42" i="97"/>
  <c r="P30" i="97"/>
  <c r="P15" i="97"/>
  <c r="P11" i="97"/>
  <c r="P16" i="97" s="1"/>
  <c r="N47" i="97"/>
  <c r="N42" i="97"/>
  <c r="N30" i="97"/>
  <c r="N15" i="97"/>
  <c r="N11" i="97"/>
  <c r="L47" i="97"/>
  <c r="L42" i="97"/>
  <c r="L30" i="97"/>
  <c r="L15" i="97"/>
  <c r="L11" i="97"/>
  <c r="J47" i="97"/>
  <c r="J42" i="97"/>
  <c r="J30" i="97"/>
  <c r="J15" i="97"/>
  <c r="J11" i="97"/>
  <c r="H47" i="97"/>
  <c r="H42" i="97"/>
  <c r="H30" i="97"/>
  <c r="H15" i="97"/>
  <c r="H11" i="97"/>
  <c r="F47" i="97"/>
  <c r="F42" i="97"/>
  <c r="F30" i="97"/>
  <c r="F15" i="97"/>
  <c r="F11" i="97"/>
  <c r="D47" i="97"/>
  <c r="D42" i="97"/>
  <c r="D30" i="97"/>
  <c r="D15" i="97"/>
  <c r="D11" i="97"/>
  <c r="Z21" i="98"/>
  <c r="Z19" i="98"/>
  <c r="Z13" i="98"/>
  <c r="Z10" i="98"/>
  <c r="X21" i="98"/>
  <c r="X19" i="98"/>
  <c r="X22" i="98" s="1"/>
  <c r="X13" i="98"/>
  <c r="X10" i="98"/>
  <c r="V21" i="98"/>
  <c r="V19" i="98"/>
  <c r="V13" i="98"/>
  <c r="V10" i="98"/>
  <c r="V14" i="98" s="1"/>
  <c r="T21" i="98"/>
  <c r="T19" i="98"/>
  <c r="T13" i="98"/>
  <c r="T10" i="98"/>
  <c r="R21" i="98"/>
  <c r="R19" i="98"/>
  <c r="R13" i="98"/>
  <c r="R10" i="98"/>
  <c r="P21" i="98"/>
  <c r="P19" i="98"/>
  <c r="P13" i="98"/>
  <c r="P10" i="98"/>
  <c r="N21" i="98"/>
  <c r="N19" i="98"/>
  <c r="N13" i="98"/>
  <c r="N10" i="98"/>
  <c r="L21" i="98"/>
  <c r="L19" i="98"/>
  <c r="L13" i="98"/>
  <c r="L10" i="98"/>
  <c r="J21" i="98"/>
  <c r="J19" i="98"/>
  <c r="J13" i="98"/>
  <c r="J10" i="98"/>
  <c r="H21" i="98"/>
  <c r="H19" i="98"/>
  <c r="H13" i="98"/>
  <c r="H10" i="98"/>
  <c r="F21" i="98"/>
  <c r="F19" i="98"/>
  <c r="F13" i="98"/>
  <c r="F10" i="98"/>
  <c r="D21" i="98"/>
  <c r="D19" i="98"/>
  <c r="D13" i="98"/>
  <c r="D10" i="98"/>
  <c r="J16" i="97" l="1"/>
  <c r="J31" i="97" s="1"/>
  <c r="J48" i="97" s="1"/>
  <c r="J49" i="97" s="1"/>
  <c r="J50" i="97" s="1"/>
  <c r="J52" i="97" s="1"/>
  <c r="F16" i="97"/>
  <c r="F31" i="97" s="1"/>
  <c r="F48" i="97" s="1"/>
  <c r="F49" i="97" s="1"/>
  <c r="F50" i="97" s="1"/>
  <c r="F52" i="97" s="1"/>
  <c r="P31" i="97"/>
  <c r="P48" i="97" s="1"/>
  <c r="P49" i="97" s="1"/>
  <c r="P50" i="97" s="1"/>
  <c r="P52" i="97" s="1"/>
  <c r="D16" i="97"/>
  <c r="D31" i="97" s="1"/>
  <c r="N16" i="97"/>
  <c r="N31" i="97" s="1"/>
  <c r="N48" i="97" s="1"/>
  <c r="N49" i="97" s="1"/>
  <c r="N50" i="97" s="1"/>
  <c r="N52" i="97" s="1"/>
  <c r="AB30" i="97"/>
  <c r="AB42" i="97"/>
  <c r="AB47" i="97"/>
  <c r="L16" i="97"/>
  <c r="L31" i="97" s="1"/>
  <c r="L48" i="97" s="1"/>
  <c r="L49" i="97" s="1"/>
  <c r="L50" i="97" s="1"/>
  <c r="L52" i="97" s="1"/>
  <c r="R16" i="97"/>
  <c r="R31" i="97" s="1"/>
  <c r="R48" i="97" s="1"/>
  <c r="R49" i="97" s="1"/>
  <c r="R50" i="97" s="1"/>
  <c r="R52" i="97" s="1"/>
  <c r="Z16" i="97"/>
  <c r="Z31" i="97" s="1"/>
  <c r="Z48" i="97" s="1"/>
  <c r="Z49" i="97" s="1"/>
  <c r="Z50" i="97" s="1"/>
  <c r="Z52" i="97" s="1"/>
  <c r="H16" i="97"/>
  <c r="H31" i="97" s="1"/>
  <c r="H48" i="97" s="1"/>
  <c r="H49" i="97" s="1"/>
  <c r="H50" i="97" s="1"/>
  <c r="H52" i="97" s="1"/>
  <c r="V16" i="97"/>
  <c r="V31" i="97" s="1"/>
  <c r="V48" i="97" s="1"/>
  <c r="V49" i="97" s="1"/>
  <c r="V50" i="97" s="1"/>
  <c r="V52" i="97" s="1"/>
  <c r="X16" i="97"/>
  <c r="X31" i="97" s="1"/>
  <c r="X48" i="97" s="1"/>
  <c r="X49" i="97" s="1"/>
  <c r="X50" i="97" s="1"/>
  <c r="X52" i="97" s="1"/>
  <c r="AB15" i="97"/>
  <c r="T16" i="97"/>
  <c r="T31" i="97" s="1"/>
  <c r="T48" i="97" s="1"/>
  <c r="T49" i="97" s="1"/>
  <c r="T50" i="97" s="1"/>
  <c r="T52" i="97" s="1"/>
  <c r="AB11" i="97"/>
  <c r="F14" i="98"/>
  <c r="H22" i="98"/>
  <c r="L14" i="98"/>
  <c r="N22" i="98"/>
  <c r="R14" i="98"/>
  <c r="T22" i="98"/>
  <c r="X14" i="98"/>
  <c r="Z22" i="98"/>
  <c r="D22" i="98"/>
  <c r="H14" i="98"/>
  <c r="J22" i="98"/>
  <c r="N14" i="98"/>
  <c r="P22" i="98"/>
  <c r="T14" i="98"/>
  <c r="V22" i="98"/>
  <c r="Z14" i="98"/>
  <c r="D14" i="98"/>
  <c r="F22" i="98"/>
  <c r="J14" i="98"/>
  <c r="L22" i="98"/>
  <c r="P14" i="98"/>
  <c r="R22" i="98"/>
  <c r="AO47" i="97"/>
  <c r="AO42" i="97"/>
  <c r="AO30" i="97"/>
  <c r="AO15" i="97"/>
  <c r="AO11" i="97"/>
  <c r="AB16" i="97" l="1"/>
  <c r="D48" i="97"/>
  <c r="AB31" i="97"/>
  <c r="AO16" i="97"/>
  <c r="AO31" i="97" s="1"/>
  <c r="AO48" i="97" s="1"/>
  <c r="AO49" i="97" s="1"/>
  <c r="D49" i="97" l="1"/>
  <c r="AB48" i="97"/>
  <c r="D50" i="97" l="1"/>
  <c r="AB49" i="97"/>
  <c r="D52" i="97" l="1"/>
  <c r="AB50" i="97"/>
  <c r="Y21" i="98" l="1"/>
  <c r="W21" i="98"/>
  <c r="U21" i="98"/>
  <c r="S21" i="98"/>
  <c r="Q21" i="98"/>
  <c r="O21" i="98"/>
  <c r="M21" i="98"/>
  <c r="K21" i="98"/>
  <c r="I21" i="98"/>
  <c r="G21" i="98"/>
  <c r="E21" i="98"/>
  <c r="C21" i="98"/>
  <c r="Y19" i="98"/>
  <c r="W19" i="98"/>
  <c r="W22" i="98" s="1"/>
  <c r="U19" i="98"/>
  <c r="S19" i="98"/>
  <c r="Q19" i="98"/>
  <c r="O19" i="98"/>
  <c r="M19" i="98"/>
  <c r="K19" i="98"/>
  <c r="I19" i="98"/>
  <c r="G19" i="98"/>
  <c r="E19" i="98"/>
  <c r="E22" i="98" s="1"/>
  <c r="C19" i="98"/>
  <c r="Y13" i="98"/>
  <c r="W13" i="98"/>
  <c r="U13" i="98"/>
  <c r="S13" i="98"/>
  <c r="Q13" i="98"/>
  <c r="O13" i="98"/>
  <c r="M13" i="98"/>
  <c r="K13" i="98"/>
  <c r="I13" i="98"/>
  <c r="G13" i="98"/>
  <c r="E13" i="98"/>
  <c r="C13" i="98"/>
  <c r="Y10" i="98"/>
  <c r="W10" i="98"/>
  <c r="U10" i="98"/>
  <c r="S10" i="98"/>
  <c r="Q10" i="98"/>
  <c r="O10" i="98"/>
  <c r="M10" i="98"/>
  <c r="K10" i="98"/>
  <c r="I10" i="98"/>
  <c r="G10" i="98"/>
  <c r="E10" i="98"/>
  <c r="C10" i="98"/>
  <c r="AM47" i="97"/>
  <c r="AK47" i="97"/>
  <c r="AH47" i="97"/>
  <c r="AE47" i="97"/>
  <c r="Y47" i="97"/>
  <c r="W47" i="97"/>
  <c r="U47" i="97"/>
  <c r="S47" i="97"/>
  <c r="Q47" i="97"/>
  <c r="O47" i="97"/>
  <c r="M47" i="97"/>
  <c r="K47" i="97"/>
  <c r="I47" i="97"/>
  <c r="G47" i="97"/>
  <c r="E47" i="97"/>
  <c r="C47" i="97"/>
  <c r="AF46" i="97"/>
  <c r="AG45" i="97"/>
  <c r="AG44" i="97"/>
  <c r="AD43" i="97"/>
  <c r="AM42" i="97"/>
  <c r="AK42" i="97"/>
  <c r="AH42" i="97"/>
  <c r="AE42" i="97"/>
  <c r="Y42" i="97"/>
  <c r="W42" i="97"/>
  <c r="U42" i="97"/>
  <c r="S42" i="97"/>
  <c r="Q42" i="97"/>
  <c r="O42" i="97"/>
  <c r="M42" i="97"/>
  <c r="K42" i="97"/>
  <c r="I42" i="97"/>
  <c r="G42" i="97"/>
  <c r="E42" i="97"/>
  <c r="C42" i="97"/>
  <c r="AD41" i="97"/>
  <c r="AG40" i="97"/>
  <c r="AF39" i="97"/>
  <c r="AD37" i="97"/>
  <c r="AF36" i="97"/>
  <c r="AF35" i="97"/>
  <c r="AF34" i="97"/>
  <c r="AF33" i="97"/>
  <c r="AF32" i="97"/>
  <c r="AM30" i="97"/>
  <c r="AK30" i="97"/>
  <c r="AH30" i="97"/>
  <c r="AE30" i="97"/>
  <c r="Y30" i="97"/>
  <c r="W30" i="97"/>
  <c r="U30" i="97"/>
  <c r="S30" i="97"/>
  <c r="Q30" i="97"/>
  <c r="O30" i="97"/>
  <c r="M30" i="97"/>
  <c r="K30" i="97"/>
  <c r="I30" i="97"/>
  <c r="G30" i="97"/>
  <c r="E30" i="97"/>
  <c r="C30" i="97"/>
  <c r="AG29" i="97"/>
  <c r="AG28" i="97"/>
  <c r="AG26" i="97"/>
  <c r="AG25" i="97"/>
  <c r="AG24" i="97"/>
  <c r="AG23" i="97"/>
  <c r="AG22" i="97"/>
  <c r="AG21" i="97"/>
  <c r="AG20" i="97"/>
  <c r="AG19" i="97"/>
  <c r="AG18" i="97"/>
  <c r="AG17" i="97"/>
  <c r="AM15" i="97"/>
  <c r="AK15" i="97"/>
  <c r="AH15" i="97"/>
  <c r="AE15" i="97"/>
  <c r="Y15" i="97"/>
  <c r="W15" i="97"/>
  <c r="U15" i="97"/>
  <c r="S15" i="97"/>
  <c r="Q15" i="97"/>
  <c r="O15" i="97"/>
  <c r="M15" i="97"/>
  <c r="K15" i="97"/>
  <c r="I15" i="97"/>
  <c r="G15" i="97"/>
  <c r="E15" i="97"/>
  <c r="C15" i="97"/>
  <c r="AC15" i="97" s="1"/>
  <c r="AF14" i="97"/>
  <c r="AG13" i="97"/>
  <c r="AG12" i="97"/>
  <c r="AM11" i="97"/>
  <c r="AK11" i="97"/>
  <c r="AH11" i="97"/>
  <c r="AE11" i="97"/>
  <c r="Y11" i="97"/>
  <c r="W11" i="97"/>
  <c r="U11" i="97"/>
  <c r="S11" i="97"/>
  <c r="Q11" i="97"/>
  <c r="O11" i="97"/>
  <c r="M11" i="97"/>
  <c r="K11" i="97"/>
  <c r="I11" i="97"/>
  <c r="G11" i="97"/>
  <c r="E11" i="97"/>
  <c r="C11" i="97"/>
  <c r="AG10" i="97"/>
  <c r="AG9" i="97"/>
  <c r="AD8" i="97"/>
  <c r="AF7" i="97"/>
  <c r="AG6" i="97"/>
  <c r="AG5" i="97"/>
  <c r="AC47" i="97" l="1"/>
  <c r="AC30" i="97"/>
  <c r="AC11" i="97"/>
  <c r="AC42" i="97"/>
  <c r="AA30" i="97"/>
  <c r="AA42" i="97"/>
  <c r="AA47" i="97"/>
  <c r="AA11" i="97"/>
  <c r="AA15" i="97"/>
  <c r="C14" i="98"/>
  <c r="I14" i="98"/>
  <c r="U14" i="98"/>
  <c r="E14" i="98"/>
  <c r="Q14" i="98"/>
  <c r="W14" i="98"/>
  <c r="M14" i="98"/>
  <c r="U22" i="98"/>
  <c r="C22" i="98"/>
  <c r="Y14" i="98"/>
  <c r="Y16" i="97"/>
  <c r="Y31" i="97" s="1"/>
  <c r="Y48" i="97" s="1"/>
  <c r="Y49" i="97" s="1"/>
  <c r="Y50" i="97" s="1"/>
  <c r="Y52" i="97" s="1"/>
  <c r="S14" i="98"/>
  <c r="Q22" i="98"/>
  <c r="O22" i="98"/>
  <c r="O14" i="98"/>
  <c r="M16" i="97"/>
  <c r="M31" i="97" s="1"/>
  <c r="M48" i="97" s="1"/>
  <c r="M49" i="97" s="1"/>
  <c r="M50" i="97" s="1"/>
  <c r="M52" i="97" s="1"/>
  <c r="W16" i="97"/>
  <c r="W31" i="97" s="1"/>
  <c r="W48" i="97" s="1"/>
  <c r="W49" i="97" s="1"/>
  <c r="W50" i="97" s="1"/>
  <c r="W52" i="97" s="1"/>
  <c r="AE16" i="97"/>
  <c r="AE31" i="97" s="1"/>
  <c r="AE48" i="97" s="1"/>
  <c r="AE49" i="97" s="1"/>
  <c r="AE50" i="97" s="1"/>
  <c r="AG43" i="97"/>
  <c r="AG8" i="97"/>
  <c r="AD38" i="97"/>
  <c r="AF8" i="97"/>
  <c r="AF43" i="97"/>
  <c r="AF47" i="97"/>
  <c r="AD10" i="97"/>
  <c r="AD45" i="97"/>
  <c r="G16" i="97"/>
  <c r="G31" i="97" s="1"/>
  <c r="G48" i="97" s="1"/>
  <c r="G49" i="97" s="1"/>
  <c r="G50" i="97" s="1"/>
  <c r="G52" i="97" s="1"/>
  <c r="AF38" i="97"/>
  <c r="AF9" i="97"/>
  <c r="AD44" i="97"/>
  <c r="AF10" i="97"/>
  <c r="S16" i="97"/>
  <c r="S31" i="97" s="1"/>
  <c r="S48" i="97" s="1"/>
  <c r="S49" i="97" s="1"/>
  <c r="S50" i="97" s="1"/>
  <c r="S52" i="97" s="1"/>
  <c r="C16" i="97"/>
  <c r="AC16" i="97" s="1"/>
  <c r="O16" i="97"/>
  <c r="O31" i="97" s="1"/>
  <c r="O48" i="97" s="1"/>
  <c r="O49" i="97" s="1"/>
  <c r="O50" i="97" s="1"/>
  <c r="O52" i="97" s="1"/>
  <c r="AH16" i="97"/>
  <c r="AH31" i="97" s="1"/>
  <c r="AH48" i="97" s="1"/>
  <c r="AH49" i="97" s="1"/>
  <c r="AF44" i="97"/>
  <c r="K14" i="98"/>
  <c r="AF37" i="97"/>
  <c r="AF45" i="97"/>
  <c r="AD46" i="97"/>
  <c r="I22" i="98"/>
  <c r="M22" i="98"/>
  <c r="Y22" i="98"/>
  <c r="AD5" i="97"/>
  <c r="AF6" i="97"/>
  <c r="E16" i="97"/>
  <c r="E31" i="97" s="1"/>
  <c r="E48" i="97" s="1"/>
  <c r="E49" i="97" s="1"/>
  <c r="E50" i="97" s="1"/>
  <c r="E52" i="97" s="1"/>
  <c r="Q16" i="97"/>
  <c r="Q31" i="97" s="1"/>
  <c r="Q48" i="97" s="1"/>
  <c r="Q49" i="97" s="1"/>
  <c r="Q50" i="97" s="1"/>
  <c r="Q52" i="97" s="1"/>
  <c r="U16" i="97"/>
  <c r="U31" i="97" s="1"/>
  <c r="U48" i="97" s="1"/>
  <c r="U49" i="97" s="1"/>
  <c r="U50" i="97" s="1"/>
  <c r="U52" i="97" s="1"/>
  <c r="AM16" i="97"/>
  <c r="AM31" i="97" s="1"/>
  <c r="AM48" i="97" s="1"/>
  <c r="AM49" i="97" s="1"/>
  <c r="AF5" i="97"/>
  <c r="AK16" i="97"/>
  <c r="AK31" i="97" s="1"/>
  <c r="AK48" i="97" s="1"/>
  <c r="AK49" i="97" s="1"/>
  <c r="G22" i="98"/>
  <c r="S22" i="98"/>
  <c r="AD39" i="97"/>
  <c r="AD36" i="97"/>
  <c r="AD9" i="97"/>
  <c r="AD33" i="97"/>
  <c r="AF42" i="97"/>
  <c r="AD32" i="97"/>
  <c r="K16" i="97"/>
  <c r="K31" i="97" s="1"/>
  <c r="K48" i="97" s="1"/>
  <c r="K49" i="97" s="1"/>
  <c r="K50" i="97" s="1"/>
  <c r="K52" i="97" s="1"/>
  <c r="AG7" i="97"/>
  <c r="AD7" i="97"/>
  <c r="AD6" i="97"/>
  <c r="K22" i="98"/>
  <c r="AF30" i="97"/>
  <c r="AF15" i="97"/>
  <c r="I16" i="97"/>
  <c r="I31" i="97" s="1"/>
  <c r="I48" i="97" s="1"/>
  <c r="I49" i="97" s="1"/>
  <c r="I50" i="97" s="1"/>
  <c r="I52" i="97" s="1"/>
  <c r="G14" i="98"/>
  <c r="AD12" i="97"/>
  <c r="AD13" i="97"/>
  <c r="AD14" i="97"/>
  <c r="AD35" i="97"/>
  <c r="AF12" i="97"/>
  <c r="AF13" i="97"/>
  <c r="AD17" i="97"/>
  <c r="AD18" i="97"/>
  <c r="AD19" i="97"/>
  <c r="AD20" i="97"/>
  <c r="AD21" i="97"/>
  <c r="AD22" i="97"/>
  <c r="AD23" i="97"/>
  <c r="AD24" i="97"/>
  <c r="AD25" i="97"/>
  <c r="AD26" i="97"/>
  <c r="AD27" i="97"/>
  <c r="AD28" i="97"/>
  <c r="AD29" i="97"/>
  <c r="AD34" i="97"/>
  <c r="AD40" i="97"/>
  <c r="AF17" i="97"/>
  <c r="AF18" i="97"/>
  <c r="AF19" i="97"/>
  <c r="AF20" i="97"/>
  <c r="AF21" i="97"/>
  <c r="AF22" i="97"/>
  <c r="AF23" i="97"/>
  <c r="AF24" i="97"/>
  <c r="AF25" i="97"/>
  <c r="AF26" i="97"/>
  <c r="AF27" i="97"/>
  <c r="AF28" i="97"/>
  <c r="AF29" i="97"/>
  <c r="AF40" i="97"/>
  <c r="C31" i="97" l="1"/>
  <c r="AA16" i="97"/>
  <c r="AD47" i="97"/>
  <c r="AG47" i="97"/>
  <c r="AD42" i="97"/>
  <c r="AD15" i="97"/>
  <c r="AG15" i="97"/>
  <c r="AG42" i="97"/>
  <c r="AG30" i="97"/>
  <c r="AF16" i="97"/>
  <c r="AD30" i="97"/>
  <c r="AF11" i="97"/>
  <c r="AD11" i="97"/>
  <c r="AG11" i="97"/>
  <c r="C48" i="97" l="1"/>
  <c r="AC48" i="97" s="1"/>
  <c r="AC31" i="97"/>
  <c r="AA48" i="97"/>
  <c r="AD31" i="97"/>
  <c r="AA31" i="97"/>
  <c r="AD16" i="97"/>
  <c r="AG16" i="97"/>
  <c r="C49" i="97"/>
  <c r="AC49" i="97" s="1"/>
  <c r="AG31" i="97"/>
  <c r="AF31" i="97"/>
  <c r="AA49" i="97" l="1"/>
  <c r="AF48" i="97"/>
  <c r="AD48" i="97"/>
  <c r="C50" i="97"/>
  <c r="AC50" i="97" s="1"/>
  <c r="AA50" i="97" l="1"/>
  <c r="AA52" i="97" s="1"/>
  <c r="AD49" i="97"/>
  <c r="AD54" i="97" s="1"/>
  <c r="AD58" i="97" s="1"/>
  <c r="AF49" i="97"/>
  <c r="C52" i="97"/>
  <c r="AB52" i="97"/>
  <c r="AD52" i="97" s="1"/>
  <c r="AD50" i="97" l="1"/>
  <c r="AF50" i="97"/>
</calcChain>
</file>

<file path=xl/sharedStrings.xml><?xml version="1.0" encoding="utf-8"?>
<sst xmlns="http://schemas.openxmlformats.org/spreadsheetml/2006/main" count="298" uniqueCount="197">
  <si>
    <t>現金</t>
    <rPh sb="0" eb="2">
      <t>ゲンキン</t>
    </rPh>
    <phoneticPr fontId="2"/>
  </si>
  <si>
    <t>みずほ普通</t>
    <rPh sb="3" eb="5">
      <t>フツウ</t>
    </rPh>
    <phoneticPr fontId="2"/>
  </si>
  <si>
    <t>現金・預金合計</t>
    <rPh sb="0" eb="2">
      <t>ゲンキン</t>
    </rPh>
    <rPh sb="3" eb="5">
      <t>ヨキン</t>
    </rPh>
    <rPh sb="5" eb="7">
      <t>ゴウケイ</t>
    </rPh>
    <phoneticPr fontId="2"/>
  </si>
  <si>
    <t>未収入金</t>
    <rPh sb="0" eb="2">
      <t>ミシュウ</t>
    </rPh>
    <rPh sb="2" eb="4">
      <t>ニュウキン</t>
    </rPh>
    <phoneticPr fontId="2"/>
  </si>
  <si>
    <t>資産合計</t>
    <rPh sb="0" eb="2">
      <t>シサン</t>
    </rPh>
    <rPh sb="2" eb="4">
      <t>ゴウケイ</t>
    </rPh>
    <phoneticPr fontId="2"/>
  </si>
  <si>
    <t>未払金</t>
    <rPh sb="0" eb="2">
      <t>ミハラ</t>
    </rPh>
    <rPh sb="2" eb="3">
      <t>キン</t>
    </rPh>
    <phoneticPr fontId="2"/>
  </si>
  <si>
    <t>負債合計</t>
    <rPh sb="0" eb="2">
      <t>フサイ</t>
    </rPh>
    <rPh sb="2" eb="4">
      <t>ゴウケイ</t>
    </rPh>
    <phoneticPr fontId="2"/>
  </si>
  <si>
    <t>当期純利益</t>
    <rPh sb="0" eb="2">
      <t>トウキ</t>
    </rPh>
    <rPh sb="2" eb="3">
      <t>ジュン</t>
    </rPh>
    <rPh sb="3" eb="5">
      <t>リエキ</t>
    </rPh>
    <phoneticPr fontId="2"/>
  </si>
  <si>
    <t>純資産合計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</si>
  <si>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</si>
  <si>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</si>
  <si>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3">
      <t>ソウ</t>
    </rPh>
    <rPh sb="3" eb="5">
      <t>リエキ</t>
    </rPh>
    <phoneticPr fontId="2"/>
  </si>
  <si>
    <t>顧問料</t>
    <rPh sb="0" eb="2">
      <t>コモン</t>
    </rPh>
    <rPh sb="2" eb="3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</si>
  <si>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</si>
  <si>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会議費</t>
    <rPh sb="0" eb="3">
      <t>カイギヒ</t>
    </rPh>
    <phoneticPr fontId="2"/>
  </si>
  <si>
    <t>通信費</t>
    <rPh sb="0" eb="3">
      <t>ツウシンヒ</t>
    </rPh>
    <phoneticPr fontId="2"/>
  </si>
  <si>
    <t>印刷費</t>
    <rPh sb="0" eb="2">
      <t>インサツ</t>
    </rPh>
    <rPh sb="2" eb="3">
      <t>ヒ</t>
    </rPh>
    <phoneticPr fontId="2"/>
  </si>
  <si>
    <t>販売管理費合計</t>
    <rPh sb="0" eb="2">
      <t>ハンバイ</t>
    </rPh>
    <rPh sb="2" eb="5">
      <t>カンリヒ</t>
    </rPh>
    <rPh sb="5" eb="7">
      <t>ゴウケイ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</si>
  <si>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</si>
  <si>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</t>
    </rPh>
    <rPh sb="2" eb="4">
      <t>リソク</t>
    </rPh>
    <phoneticPr fontId="2"/>
  </si>
  <si>
    <t>営業外収益</t>
    <rPh sb="0" eb="2">
      <t>エイギョウ</t>
    </rPh>
    <rPh sb="2" eb="3">
      <t>ガイ</t>
    </rPh>
    <rPh sb="3" eb="5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</si>
  <si>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</si>
  <si>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税引前当期純利益</t>
    <rPh sb="0" eb="2">
      <t>ゼイビ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</si>
  <si>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t>その他資産合計</t>
    <rPh sb="2" eb="3">
      <t>タ</t>
    </rPh>
    <rPh sb="3" eb="5">
      <t>シサン</t>
    </rPh>
    <rPh sb="5" eb="7">
      <t>ゴウケイ</t>
    </rPh>
    <phoneticPr fontId="2"/>
  </si>
  <si>
    <t>４月</t>
    <rPh sb="1" eb="2">
      <t>ガツ</t>
    </rPh>
    <phoneticPr fontId="2"/>
  </si>
  <si>
    <t>（単位：円）</t>
    <rPh sb="1" eb="3">
      <t>タンイ</t>
    </rPh>
    <rPh sb="4" eb="5">
      <t>エン</t>
    </rPh>
    <phoneticPr fontId="2"/>
  </si>
  <si>
    <t>慶弔費</t>
    <rPh sb="0" eb="2">
      <t>ケイチョウ</t>
    </rPh>
    <rPh sb="2" eb="3">
      <t>ヒ</t>
    </rPh>
    <phoneticPr fontId="2"/>
  </si>
  <si>
    <t>４～３月</t>
    <rPh sb="3" eb="4">
      <t>ガツ</t>
    </rPh>
    <phoneticPr fontId="2"/>
  </si>
  <si>
    <t>消化率</t>
    <rPh sb="0" eb="2">
      <t>ショウカ</t>
    </rPh>
    <rPh sb="2" eb="3">
      <t>リツ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</si>
  <si>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</si>
  <si>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</si>
  <si>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</si>
  <si>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</si>
  <si>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</si>
  <si>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</si>
  <si>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</si>
  <si>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</si>
  <si>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</si>
  <si>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</si>
  <si>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元年度実績</t>
    <rPh sb="0" eb="2">
      <t>ガンネン</t>
    </rPh>
    <rPh sb="2" eb="3">
      <t>ド</t>
    </rPh>
    <rPh sb="3" eb="5">
      <t>ジッセキ</t>
    </rPh>
    <phoneticPr fontId="2"/>
  </si>
  <si>
    <t>５月</t>
  </si>
  <si>
    <t>前年同月比</t>
    <rPh sb="0" eb="2">
      <t>ゼンネン</t>
    </rPh>
    <rPh sb="2" eb="5">
      <t>ドウゲツヒ</t>
    </rPh>
    <rPh sb="4" eb="5">
      <t>ヒ</t>
    </rPh>
    <phoneticPr fontId="2"/>
  </si>
  <si>
    <t>３年度</t>
    <rPh sb="1" eb="3">
      <t>ネンド</t>
    </rPh>
    <phoneticPr fontId="2"/>
  </si>
  <si>
    <t>３年度</t>
    <rPh sb="1" eb="2">
      <t>ネン</t>
    </rPh>
    <rPh sb="2" eb="3">
      <t>ド</t>
    </rPh>
    <phoneticPr fontId="2"/>
  </si>
  <si>
    <t>前年対比</t>
    <rPh sb="0" eb="2">
      <t>ゼンネン</t>
    </rPh>
    <rPh sb="2" eb="3">
      <t>タイ</t>
    </rPh>
    <rPh sb="3" eb="4">
      <t>ヒ</t>
    </rPh>
    <phoneticPr fontId="2"/>
  </si>
  <si>
    <t>予算対比</t>
    <rPh sb="0" eb="2">
      <t>ヨサン</t>
    </rPh>
    <rPh sb="2" eb="3">
      <t>タイ</t>
    </rPh>
    <rPh sb="3" eb="4">
      <t>ヒ</t>
    </rPh>
    <phoneticPr fontId="2"/>
  </si>
  <si>
    <t>元年度計画</t>
    <rPh sb="0" eb="1">
      <t>ガン</t>
    </rPh>
    <rPh sb="1" eb="3">
      <t>ネンド</t>
    </rPh>
    <rPh sb="3" eb="5">
      <t>ケイカク</t>
    </rPh>
    <phoneticPr fontId="2"/>
  </si>
  <si>
    <t>令和２年度収支予算</t>
    <rPh sb="0" eb="2">
      <t>レイワ</t>
    </rPh>
    <rPh sb="3" eb="5">
      <t>ネンド</t>
    </rPh>
    <rPh sb="5" eb="7">
      <t>シュウシ</t>
    </rPh>
    <rPh sb="7" eb="9">
      <t>ヨサン</t>
    </rPh>
    <phoneticPr fontId="2"/>
  </si>
  <si>
    <t>令和３年度収支予算（案）</t>
    <rPh sb="0" eb="2">
      <t>レイワ</t>
    </rPh>
    <rPh sb="3" eb="5">
      <t>ネンド</t>
    </rPh>
    <rPh sb="5" eb="7">
      <t>シュウシ</t>
    </rPh>
    <rPh sb="7" eb="9">
      <t>ヨサン</t>
    </rPh>
    <rPh sb="10" eb="11">
      <t>アン</t>
    </rPh>
    <phoneticPr fontId="2"/>
  </si>
  <si>
    <t>３年度</t>
  </si>
  <si>
    <t>ラベル売上</t>
    <rPh sb="3" eb="5">
      <t>ウリアゲ</t>
    </rPh>
    <phoneticPr fontId="2"/>
  </si>
  <si>
    <t>600,000枚</t>
    <rPh sb="7" eb="8">
      <t>マイ</t>
    </rPh>
    <phoneticPr fontId="2"/>
  </si>
  <si>
    <t>567,200枚</t>
    <rPh sb="7" eb="8">
      <t>マイ</t>
    </rPh>
    <phoneticPr fontId="2"/>
  </si>
  <si>
    <t>560,000枚（東京406,000枚大阪80,000枚京都44,000枚東北30,000枚）</t>
    <rPh sb="7" eb="8">
      <t>マイ</t>
    </rPh>
    <rPh sb="9" eb="11">
      <t>トウキョウ</t>
    </rPh>
    <rPh sb="18" eb="19">
      <t>マイ</t>
    </rPh>
    <rPh sb="19" eb="21">
      <t>オオサカ</t>
    </rPh>
    <rPh sb="27" eb="28">
      <t>マイ</t>
    </rPh>
    <rPh sb="28" eb="30">
      <t>キョウト</t>
    </rPh>
    <rPh sb="36" eb="37">
      <t>マイ</t>
    </rPh>
    <rPh sb="37" eb="39">
      <t>トウホク</t>
    </rPh>
    <rPh sb="45" eb="46">
      <t>マイ</t>
    </rPh>
    <phoneticPr fontId="2"/>
  </si>
  <si>
    <t>500,000枚（東京300,000枚大阪120,000枚京都48,000枚東北24,000枚）</t>
    <rPh sb="7" eb="8">
      <t>マイ</t>
    </rPh>
    <rPh sb="9" eb="11">
      <t>トウキョウ</t>
    </rPh>
    <rPh sb="18" eb="19">
      <t>マイ</t>
    </rPh>
    <rPh sb="19" eb="21">
      <t>オオサカ</t>
    </rPh>
    <rPh sb="28" eb="29">
      <t>マイ</t>
    </rPh>
    <rPh sb="29" eb="31">
      <t>キョウト</t>
    </rPh>
    <rPh sb="37" eb="38">
      <t>マイ</t>
    </rPh>
    <rPh sb="38" eb="40">
      <t>トウホク</t>
    </rPh>
    <rPh sb="46" eb="47">
      <t>マイ</t>
    </rPh>
    <phoneticPr fontId="2"/>
  </si>
  <si>
    <t>テキスト売上</t>
    <rPh sb="4" eb="6">
      <t>ウリアゲ</t>
    </rPh>
    <phoneticPr fontId="2"/>
  </si>
  <si>
    <t>300冊</t>
    <rPh sb="3" eb="4">
      <t>サツ</t>
    </rPh>
    <phoneticPr fontId="2"/>
  </si>
  <si>
    <t>500冊</t>
    <rPh sb="3" eb="4">
      <t>サツ</t>
    </rPh>
    <phoneticPr fontId="2"/>
  </si>
  <si>
    <t>1,800冊</t>
    <rPh sb="5" eb="6">
      <t>サツ</t>
    </rPh>
    <phoneticPr fontId="2"/>
  </si>
  <si>
    <t>会費</t>
    <rPh sb="0" eb="2">
      <t>カイヒ</t>
    </rPh>
    <phoneticPr fontId="2"/>
  </si>
  <si>
    <t>195社</t>
    <rPh sb="3" eb="4">
      <t>シャ</t>
    </rPh>
    <phoneticPr fontId="2"/>
  </si>
  <si>
    <t>195社</t>
  </si>
  <si>
    <t>193社</t>
    <rPh sb="3" eb="4">
      <t>シャ</t>
    </rPh>
    <phoneticPr fontId="2"/>
  </si>
  <si>
    <t>190社</t>
    <rPh sb="3" eb="4">
      <t>シャ</t>
    </rPh>
    <phoneticPr fontId="2"/>
  </si>
  <si>
    <t>賛助会費</t>
    <rPh sb="0" eb="2">
      <t>サンジョ</t>
    </rPh>
    <rPh sb="2" eb="4">
      <t>カイヒ</t>
    </rPh>
    <phoneticPr fontId="2"/>
  </si>
  <si>
    <t>12社</t>
    <rPh sb="2" eb="3">
      <t>シャ</t>
    </rPh>
    <phoneticPr fontId="2"/>
  </si>
  <si>
    <t>12社</t>
  </si>
  <si>
    <t>11社</t>
    <rPh sb="2" eb="3">
      <t>シャ</t>
    </rPh>
    <phoneticPr fontId="2"/>
  </si>
  <si>
    <t>10社</t>
    <rPh sb="2" eb="3">
      <t>シャ</t>
    </rPh>
    <phoneticPr fontId="2"/>
  </si>
  <si>
    <t>業務管理費</t>
    <rPh sb="0" eb="2">
      <t>ギョウム</t>
    </rPh>
    <rPh sb="2" eb="5">
      <t>カンリヒ</t>
    </rPh>
    <phoneticPr fontId="2"/>
  </si>
  <si>
    <t>5,462人（東京3,376大阪1,354京都390東北342）</t>
    <rPh sb="5" eb="6">
      <t>ニン</t>
    </rPh>
    <rPh sb="7" eb="9">
      <t>トウキョウ</t>
    </rPh>
    <rPh sb="14" eb="16">
      <t>オオサカ</t>
    </rPh>
    <rPh sb="21" eb="23">
      <t>キョウト</t>
    </rPh>
    <rPh sb="26" eb="28">
      <t>トウホク</t>
    </rPh>
    <phoneticPr fontId="2"/>
  </si>
  <si>
    <t>5,462人</t>
    <rPh sb="5" eb="6">
      <t>ニン</t>
    </rPh>
    <phoneticPr fontId="2"/>
  </si>
  <si>
    <t>5,461人（東京3,366大阪1,392京都370東北333）</t>
    <rPh sb="5" eb="6">
      <t>ニン</t>
    </rPh>
    <rPh sb="7" eb="9">
      <t>トウキョウ</t>
    </rPh>
    <rPh sb="14" eb="16">
      <t>オオサカ</t>
    </rPh>
    <rPh sb="21" eb="23">
      <t>キョウト</t>
    </rPh>
    <rPh sb="26" eb="28">
      <t>トウホク</t>
    </rPh>
    <phoneticPr fontId="2"/>
  </si>
  <si>
    <t>5,220人</t>
    <rPh sb="5" eb="6">
      <t>ニン</t>
    </rPh>
    <phoneticPr fontId="2"/>
  </si>
  <si>
    <t>登録料</t>
    <rPh sb="0" eb="2">
      <t>トウロク</t>
    </rPh>
    <rPh sb="2" eb="3">
      <t>リョウ</t>
    </rPh>
    <phoneticPr fontId="2"/>
  </si>
  <si>
    <t>440人（東京290大阪130京都10東北10）</t>
    <rPh sb="3" eb="4">
      <t>ニン</t>
    </rPh>
    <rPh sb="5" eb="7">
      <t>トウキョウ</t>
    </rPh>
    <rPh sb="10" eb="12">
      <t>オオサカ</t>
    </rPh>
    <rPh sb="15" eb="17">
      <t>キョウト</t>
    </rPh>
    <rPh sb="19" eb="21">
      <t>トウホク</t>
    </rPh>
    <phoneticPr fontId="2"/>
  </si>
  <si>
    <t>423人</t>
    <rPh sb="3" eb="4">
      <t>ニン</t>
    </rPh>
    <phoneticPr fontId="2"/>
  </si>
  <si>
    <t>396人（東京280大阪100京都10東北6）</t>
    <rPh sb="3" eb="4">
      <t>ニン</t>
    </rPh>
    <rPh sb="5" eb="7">
      <t>トウキョウ</t>
    </rPh>
    <rPh sb="10" eb="12">
      <t>オオサカ</t>
    </rPh>
    <rPh sb="15" eb="17">
      <t>キョウト</t>
    </rPh>
    <rPh sb="19" eb="21">
      <t>トウホク</t>
    </rPh>
    <phoneticPr fontId="2"/>
  </si>
  <si>
    <t>315人（東京200大阪100京都10東北5）</t>
    <rPh sb="3" eb="4">
      <t>ニン</t>
    </rPh>
    <rPh sb="5" eb="7">
      <t>トウキョウ</t>
    </rPh>
    <rPh sb="10" eb="12">
      <t>オオサカ</t>
    </rPh>
    <rPh sb="15" eb="17">
      <t>キョウト</t>
    </rPh>
    <rPh sb="19" eb="21">
      <t>トウホク</t>
    </rPh>
    <phoneticPr fontId="2"/>
  </si>
  <si>
    <t>純売上高</t>
    <rPh sb="0" eb="1">
      <t>ジュン</t>
    </rPh>
    <rPh sb="1" eb="3">
      <t>ウリアゲ</t>
    </rPh>
    <rPh sb="3" eb="4">
      <t>ダカ</t>
    </rPh>
    <phoneticPr fontId="2"/>
  </si>
  <si>
    <t>ラベル仕入</t>
    <rPh sb="3" eb="5">
      <t>シイレ</t>
    </rPh>
    <phoneticPr fontId="2"/>
  </si>
  <si>
    <t>560,000枚</t>
    <rPh sb="7" eb="8">
      <t>マイ</t>
    </rPh>
    <phoneticPr fontId="2"/>
  </si>
  <si>
    <t>500,000枚</t>
    <rPh sb="7" eb="8">
      <t>マイ</t>
    </rPh>
    <phoneticPr fontId="2"/>
  </si>
  <si>
    <t>テキスト仕入</t>
    <rPh sb="4" eb="6">
      <t>シイレ</t>
    </rPh>
    <phoneticPr fontId="2"/>
  </si>
  <si>
    <t>500冊</t>
  </si>
  <si>
    <t>施工管理者証仕入</t>
    <rPh sb="0" eb="2">
      <t>セコウ</t>
    </rPh>
    <rPh sb="2" eb="4">
      <t>カンリ</t>
    </rPh>
    <rPh sb="4" eb="5">
      <t>シャ</t>
    </rPh>
    <rPh sb="5" eb="6">
      <t>ショウ</t>
    </rPh>
    <rPh sb="6" eb="8">
      <t>シイレ</t>
    </rPh>
    <phoneticPr fontId="2"/>
  </si>
  <si>
    <t>全国大会交通費330,000円
（@30,000×往復×4人・@45,000×往復×1名）
日当20,000円（@10,000×1人＋5,000×1人×2）
その他70,000円</t>
    <rPh sb="0" eb="2">
      <t>ゼンコク</t>
    </rPh>
    <rPh sb="2" eb="4">
      <t>タイカイ</t>
    </rPh>
    <rPh sb="4" eb="7">
      <t>コウツウヒ</t>
    </rPh>
    <rPh sb="74" eb="75">
      <t>ヒト</t>
    </rPh>
    <rPh sb="81" eb="82">
      <t>タ</t>
    </rPh>
    <rPh sb="88" eb="89">
      <t>エン</t>
    </rPh>
    <phoneticPr fontId="2"/>
  </si>
  <si>
    <t>全国大会259,550円
襖振興会総会88,860円
防火ラベル打合せ38,400円
理事会22,740円</t>
    <rPh sb="0" eb="2">
      <t>ゼンコク</t>
    </rPh>
    <rPh sb="2" eb="4">
      <t>タイカイ</t>
    </rPh>
    <rPh sb="11" eb="12">
      <t>エン</t>
    </rPh>
    <rPh sb="13" eb="14">
      <t>フスマ</t>
    </rPh>
    <rPh sb="14" eb="17">
      <t>シンコウカイ</t>
    </rPh>
    <rPh sb="17" eb="19">
      <t>ソウカイ</t>
    </rPh>
    <rPh sb="25" eb="26">
      <t>エン</t>
    </rPh>
    <rPh sb="27" eb="29">
      <t>ボウカ</t>
    </rPh>
    <rPh sb="32" eb="34">
      <t>ウチアワ</t>
    </rPh>
    <rPh sb="41" eb="42">
      <t>エン</t>
    </rPh>
    <rPh sb="43" eb="46">
      <t>リジカイ</t>
    </rPh>
    <rPh sb="52" eb="53">
      <t>エン</t>
    </rPh>
    <phoneticPr fontId="2"/>
  </si>
  <si>
    <t>防火ラベル打合せ65千円（仙台、大阪）
全国大会打合せ50千円（名古屋2名）
理事会15千円</t>
    <rPh sb="0" eb="2">
      <t>ボウカ</t>
    </rPh>
    <rPh sb="5" eb="7">
      <t>ウチアワ</t>
    </rPh>
    <rPh sb="10" eb="12">
      <t>センエン</t>
    </rPh>
    <rPh sb="13" eb="15">
      <t>センダイ</t>
    </rPh>
    <rPh sb="16" eb="18">
      <t>オオサカ</t>
    </rPh>
    <rPh sb="20" eb="22">
      <t>ゼンコク</t>
    </rPh>
    <rPh sb="22" eb="24">
      <t>タイカイ</t>
    </rPh>
    <rPh sb="24" eb="26">
      <t>ウチアワ</t>
    </rPh>
    <rPh sb="29" eb="30">
      <t>セン</t>
    </rPh>
    <rPh sb="30" eb="31">
      <t>エン</t>
    </rPh>
    <rPh sb="32" eb="35">
      <t>ナゴヤ</t>
    </rPh>
    <rPh sb="36" eb="37">
      <t>メイ</t>
    </rPh>
    <rPh sb="39" eb="42">
      <t>リジカイ</t>
    </rPh>
    <rPh sb="44" eb="45">
      <t>セン</t>
    </rPh>
    <rPh sb="45" eb="46">
      <t>エン</t>
    </rPh>
    <phoneticPr fontId="2"/>
  </si>
  <si>
    <t>防火ラベル打合せ100千円（仙台、大阪、京都）
全国大会打合せ80千円（京都2名）
理事会20千円</t>
    <rPh sb="0" eb="2">
      <t>ボウカ</t>
    </rPh>
    <rPh sb="5" eb="7">
      <t>ウチアワ</t>
    </rPh>
    <rPh sb="11" eb="13">
      <t>センエン</t>
    </rPh>
    <rPh sb="14" eb="16">
      <t>センダイ</t>
    </rPh>
    <rPh sb="17" eb="19">
      <t>オオサカ</t>
    </rPh>
    <rPh sb="20" eb="22">
      <t>キョウト</t>
    </rPh>
    <rPh sb="24" eb="26">
      <t>ゼンコク</t>
    </rPh>
    <rPh sb="26" eb="28">
      <t>タイカイ</t>
    </rPh>
    <rPh sb="28" eb="30">
      <t>ウチアワ</t>
    </rPh>
    <rPh sb="33" eb="34">
      <t>セン</t>
    </rPh>
    <rPh sb="34" eb="35">
      <t>エン</t>
    </rPh>
    <rPh sb="36" eb="38">
      <t>キョウト</t>
    </rPh>
    <rPh sb="39" eb="40">
      <t>メイ</t>
    </rPh>
    <rPh sb="42" eb="45">
      <t>リジカイ</t>
    </rPh>
    <rPh sb="47" eb="48">
      <t>セン</t>
    </rPh>
    <rPh sb="48" eb="49">
      <t>エン</t>
    </rPh>
    <phoneticPr fontId="2"/>
  </si>
  <si>
    <t>理事会210,000円（70,000円×3回）</t>
    <rPh sb="0" eb="3">
      <t>リジカイ</t>
    </rPh>
    <rPh sb="10" eb="11">
      <t>エン</t>
    </rPh>
    <rPh sb="18" eb="19">
      <t>エン</t>
    </rPh>
    <rPh sb="21" eb="22">
      <t>カイ</t>
    </rPh>
    <phoneticPr fontId="2"/>
  </si>
  <si>
    <t>理事会194,120円</t>
    <rPh sb="0" eb="3">
      <t>リジカイ</t>
    </rPh>
    <rPh sb="10" eb="11">
      <t>エン</t>
    </rPh>
    <phoneticPr fontId="2"/>
  </si>
  <si>
    <t>理事会140,000円（70,000円×２回）</t>
    <rPh sb="0" eb="3">
      <t>リジカイ</t>
    </rPh>
    <rPh sb="10" eb="11">
      <t>エン</t>
    </rPh>
    <rPh sb="18" eb="19">
      <t>エン</t>
    </rPh>
    <rPh sb="21" eb="22">
      <t>カイ</t>
    </rPh>
    <phoneticPr fontId="2"/>
  </si>
  <si>
    <t>租税公課・消費税</t>
    <rPh sb="0" eb="2">
      <t>ソゼイ</t>
    </rPh>
    <rPh sb="2" eb="4">
      <t>コウカ</t>
    </rPh>
    <rPh sb="5" eb="8">
      <t>ショウヒゼイ</t>
    </rPh>
    <phoneticPr fontId="2"/>
  </si>
  <si>
    <t>法人都民税</t>
    <rPh sb="0" eb="2">
      <t>ホウジン</t>
    </rPh>
    <rPh sb="2" eb="4">
      <t>トミン</t>
    </rPh>
    <rPh sb="4" eb="5">
      <t>ゼイ</t>
    </rPh>
    <phoneticPr fontId="2"/>
  </si>
  <si>
    <t>法人都民税70,000円</t>
    <rPh sb="0" eb="2">
      <t>ホウジン</t>
    </rPh>
    <rPh sb="2" eb="4">
      <t>トミン</t>
    </rPh>
    <rPh sb="4" eb="5">
      <t>ゼイ</t>
    </rPh>
    <rPh sb="11" eb="12">
      <t>エン</t>
    </rPh>
    <phoneticPr fontId="2"/>
  </si>
  <si>
    <t>法人都民税、消費税150,000円（３年前課税売上の為）</t>
    <rPh sb="0" eb="2">
      <t>ホウジン</t>
    </rPh>
    <rPh sb="2" eb="4">
      <t>トミン</t>
    </rPh>
    <rPh sb="4" eb="5">
      <t>ゼイ</t>
    </rPh>
    <rPh sb="6" eb="9">
      <t>ショウヒゼイ</t>
    </rPh>
    <rPh sb="16" eb="17">
      <t>エン</t>
    </rPh>
    <rPh sb="19" eb="21">
      <t>ネンマエ</t>
    </rPh>
    <rPh sb="21" eb="23">
      <t>カゼイ</t>
    </rPh>
    <rPh sb="23" eb="25">
      <t>ウリアゲ</t>
    </rPh>
    <rPh sb="26" eb="27">
      <t>タメ</t>
    </rPh>
    <phoneticPr fontId="2"/>
  </si>
  <si>
    <t>法人都民税他</t>
    <rPh sb="0" eb="5">
      <t>ホウジントミンゼイ</t>
    </rPh>
    <rPh sb="5" eb="6">
      <t>ホカ</t>
    </rPh>
    <phoneticPr fontId="2"/>
  </si>
  <si>
    <t>事務委託費</t>
    <rPh sb="0" eb="2">
      <t>ジム</t>
    </rPh>
    <rPh sb="2" eb="4">
      <t>イタク</t>
    </rPh>
    <rPh sb="4" eb="5">
      <t>ヒ</t>
    </rPh>
    <phoneticPr fontId="2"/>
  </si>
  <si>
    <t>主にラベル・シックハウス・事務局関連作業
（人件費2,550千円、家賃800千円、事務費等150千円）</t>
    <rPh sb="0" eb="1">
      <t>シュ</t>
    </rPh>
    <rPh sb="13" eb="16">
      <t>ジムキョク</t>
    </rPh>
    <rPh sb="16" eb="18">
      <t>カンレン</t>
    </rPh>
    <rPh sb="18" eb="20">
      <t>サギョウ</t>
    </rPh>
    <rPh sb="30" eb="31">
      <t>セン</t>
    </rPh>
    <rPh sb="31" eb="32">
      <t>エン</t>
    </rPh>
    <rPh sb="38" eb="39">
      <t>セン</t>
    </rPh>
    <rPh sb="39" eb="40">
      <t>エン</t>
    </rPh>
    <rPh sb="41" eb="43">
      <t>ジム</t>
    </rPh>
    <rPh sb="43" eb="44">
      <t>ヒ</t>
    </rPh>
    <rPh sb="44" eb="45">
      <t>トウ</t>
    </rPh>
    <rPh sb="48" eb="49">
      <t>セン</t>
    </rPh>
    <rPh sb="49" eb="50">
      <t>エン</t>
    </rPh>
    <phoneticPr fontId="2"/>
  </si>
  <si>
    <t>同左</t>
    <rPh sb="0" eb="2">
      <t>ドウサ</t>
    </rPh>
    <phoneticPr fontId="2"/>
  </si>
  <si>
    <t>印刷費200,000円</t>
    <rPh sb="0" eb="2">
      <t>インサツ</t>
    </rPh>
    <rPh sb="2" eb="3">
      <t>ヒ</t>
    </rPh>
    <rPh sb="10" eb="11">
      <t>エン</t>
    </rPh>
    <phoneticPr fontId="2"/>
  </si>
  <si>
    <t>決算書印刷費175,500円、施工管理者証印刷費97,200円</t>
    <rPh sb="0" eb="3">
      <t>ケッサンショ</t>
    </rPh>
    <rPh sb="3" eb="5">
      <t>インサツ</t>
    </rPh>
    <rPh sb="5" eb="6">
      <t>ヒ</t>
    </rPh>
    <rPh sb="13" eb="14">
      <t>エン</t>
    </rPh>
    <rPh sb="15" eb="17">
      <t>セコウ</t>
    </rPh>
    <rPh sb="17" eb="19">
      <t>カンリ</t>
    </rPh>
    <rPh sb="19" eb="20">
      <t>シャ</t>
    </rPh>
    <rPh sb="20" eb="21">
      <t>ショウ</t>
    </rPh>
    <rPh sb="21" eb="23">
      <t>インサツ</t>
    </rPh>
    <rPh sb="23" eb="24">
      <t>ヒ</t>
    </rPh>
    <rPh sb="30" eb="31">
      <t>エン</t>
    </rPh>
    <phoneticPr fontId="2"/>
  </si>
  <si>
    <t>元年度実績値</t>
    <rPh sb="0" eb="2">
      <t>ガンネン</t>
    </rPh>
    <rPh sb="2" eb="3">
      <t>ド</t>
    </rPh>
    <rPh sb="3" eb="5">
      <t>ジッセキ</t>
    </rPh>
    <rPh sb="5" eb="6">
      <t>アタイ</t>
    </rPh>
    <phoneticPr fontId="2"/>
  </si>
  <si>
    <t>２年度実績並</t>
    <rPh sb="1" eb="3">
      <t>ネンド</t>
    </rPh>
    <rPh sb="2" eb="3">
      <t>ド</t>
    </rPh>
    <rPh sb="3" eb="5">
      <t>ジッセキ</t>
    </rPh>
    <rPh sb="5" eb="6">
      <t>ナ</t>
    </rPh>
    <phoneticPr fontId="2"/>
  </si>
  <si>
    <t>京橋税理士32,400円×12、決算156,600円</t>
    <rPh sb="0" eb="2">
      <t>キョウバシ</t>
    </rPh>
    <rPh sb="2" eb="5">
      <t>ゼイリシ</t>
    </rPh>
    <rPh sb="11" eb="12">
      <t>エン</t>
    </rPh>
    <rPh sb="16" eb="18">
      <t>ケッサン</t>
    </rPh>
    <rPh sb="25" eb="26">
      <t>エン</t>
    </rPh>
    <phoneticPr fontId="2"/>
  </si>
  <si>
    <t>税理士費用</t>
    <rPh sb="0" eb="3">
      <t>ゼイリシ</t>
    </rPh>
    <rPh sb="3" eb="5">
      <t>ヒヨウ</t>
    </rPh>
    <phoneticPr fontId="2"/>
  </si>
  <si>
    <t>税理士月次22,000円×12（税理士変更により減額）、決算159,500円</t>
    <rPh sb="0" eb="3">
      <t>ゼイリシ</t>
    </rPh>
    <rPh sb="3" eb="5">
      <t>ゲツジ</t>
    </rPh>
    <rPh sb="11" eb="12">
      <t>エン</t>
    </rPh>
    <rPh sb="28" eb="30">
      <t>ケッサン</t>
    </rPh>
    <rPh sb="37" eb="38">
      <t>エン</t>
    </rPh>
    <phoneticPr fontId="2"/>
  </si>
  <si>
    <t>税理士月次22,000円×12、決算159,500円</t>
    <rPh sb="0" eb="3">
      <t>ゼイリシ</t>
    </rPh>
    <rPh sb="3" eb="5">
      <t>ゲツジ</t>
    </rPh>
    <rPh sb="11" eb="12">
      <t>エン</t>
    </rPh>
    <rPh sb="16" eb="18">
      <t>ケッサン</t>
    </rPh>
    <rPh sb="25" eb="26">
      <t>エン</t>
    </rPh>
    <phoneticPr fontId="2"/>
  </si>
  <si>
    <t>教育宣伝事業費</t>
    <rPh sb="0" eb="2">
      <t>キョウイク</t>
    </rPh>
    <rPh sb="2" eb="4">
      <t>センデン</t>
    </rPh>
    <rPh sb="4" eb="7">
      <t>ジギョウヒ</t>
    </rPh>
    <phoneticPr fontId="2"/>
  </si>
  <si>
    <t>防火新聞編集会議200千円、内装連だより用紙代10千円
（会議20千円×2回、交通費80千円×2回）</t>
    <rPh sb="0" eb="2">
      <t>ボウカ</t>
    </rPh>
    <rPh sb="2" eb="4">
      <t>シンブン</t>
    </rPh>
    <rPh sb="4" eb="6">
      <t>ヘンシュウ</t>
    </rPh>
    <rPh sb="6" eb="8">
      <t>カイギ</t>
    </rPh>
    <rPh sb="11" eb="13">
      <t>センエン</t>
    </rPh>
    <rPh sb="14" eb="16">
      <t>ナイソウ</t>
    </rPh>
    <rPh sb="16" eb="17">
      <t>レン</t>
    </rPh>
    <rPh sb="20" eb="22">
      <t>ヨウシ</t>
    </rPh>
    <rPh sb="22" eb="23">
      <t>ダイ</t>
    </rPh>
    <rPh sb="25" eb="26">
      <t>セン</t>
    </rPh>
    <rPh sb="26" eb="27">
      <t>エン</t>
    </rPh>
    <rPh sb="29" eb="31">
      <t>カイギ</t>
    </rPh>
    <rPh sb="33" eb="35">
      <t>センエン</t>
    </rPh>
    <rPh sb="37" eb="38">
      <t>カイ</t>
    </rPh>
    <rPh sb="39" eb="42">
      <t>コウツウヒ</t>
    </rPh>
    <rPh sb="44" eb="46">
      <t>センエン</t>
    </rPh>
    <rPh sb="48" eb="49">
      <t>カイ</t>
    </rPh>
    <phoneticPr fontId="2"/>
  </si>
  <si>
    <t>防火新聞179,516円、内装連だより8,640円</t>
    <rPh sb="2" eb="4">
      <t>シンブン</t>
    </rPh>
    <rPh sb="11" eb="12">
      <t>エン</t>
    </rPh>
    <rPh sb="13" eb="15">
      <t>ナイソウ</t>
    </rPh>
    <rPh sb="15" eb="16">
      <t>レン</t>
    </rPh>
    <rPh sb="24" eb="25">
      <t>エン</t>
    </rPh>
    <phoneticPr fontId="2"/>
  </si>
  <si>
    <t>見舞金等100千円</t>
    <rPh sb="0" eb="2">
      <t>ミマイ</t>
    </rPh>
    <rPh sb="2" eb="3">
      <t>キン</t>
    </rPh>
    <rPh sb="3" eb="4">
      <t>トウ</t>
    </rPh>
    <rPh sb="7" eb="9">
      <t>センエン</t>
    </rPh>
    <phoneticPr fontId="2"/>
  </si>
  <si>
    <t>香典3件30,000円、祝儀1件20,000円</t>
    <rPh sb="0" eb="2">
      <t>コウデン</t>
    </rPh>
    <rPh sb="3" eb="4">
      <t>ケン</t>
    </rPh>
    <rPh sb="10" eb="11">
      <t>エン</t>
    </rPh>
    <rPh sb="12" eb="14">
      <t>シュウギ</t>
    </rPh>
    <rPh sb="15" eb="16">
      <t>ケン</t>
    </rPh>
    <rPh sb="22" eb="23">
      <t>エン</t>
    </rPh>
    <phoneticPr fontId="2"/>
  </si>
  <si>
    <t>元年度実績値</t>
    <rPh sb="0" eb="2">
      <t>ガンネン</t>
    </rPh>
    <rPh sb="2" eb="3">
      <t>ド</t>
    </rPh>
    <rPh sb="3" eb="6">
      <t>ジッセキチ</t>
    </rPh>
    <phoneticPr fontId="2"/>
  </si>
  <si>
    <t>２年度実績値</t>
    <rPh sb="1" eb="3">
      <t>ネンド</t>
    </rPh>
    <rPh sb="2" eb="3">
      <t>ド</t>
    </rPh>
    <rPh sb="3" eb="6">
      <t>ジッセキチ</t>
    </rPh>
    <phoneticPr fontId="2"/>
  </si>
  <si>
    <t>広告費</t>
    <rPh sb="0" eb="3">
      <t>コウコクヒ</t>
    </rPh>
    <phoneticPr fontId="2"/>
  </si>
  <si>
    <t>全表連新聞5,400円</t>
    <rPh sb="0" eb="1">
      <t>ゼン</t>
    </rPh>
    <rPh sb="1" eb="2">
      <t>ヒョウ</t>
    </rPh>
    <rPh sb="2" eb="3">
      <t>レン</t>
    </rPh>
    <rPh sb="3" eb="5">
      <t>シンブン</t>
    </rPh>
    <rPh sb="10" eb="11">
      <t>エン</t>
    </rPh>
    <phoneticPr fontId="2"/>
  </si>
  <si>
    <t>全表連新聞</t>
    <rPh sb="0" eb="1">
      <t>ゼン</t>
    </rPh>
    <rPh sb="1" eb="2">
      <t>ヒョウ</t>
    </rPh>
    <rPh sb="2" eb="3">
      <t>レン</t>
    </rPh>
    <rPh sb="3" eb="5">
      <t>シンブン</t>
    </rPh>
    <phoneticPr fontId="2"/>
  </si>
  <si>
    <t>通信費70,000円、新聞郵送料補填70,000円</t>
    <phoneticPr fontId="2"/>
  </si>
  <si>
    <t>電報料42,461円、新聞郵送料75,657円、年賀状13,104円</t>
    <rPh sb="0" eb="3">
      <t>デンポウリョウ</t>
    </rPh>
    <rPh sb="9" eb="10">
      <t>エン</t>
    </rPh>
    <rPh sb="11" eb="13">
      <t>シンブン</t>
    </rPh>
    <rPh sb="13" eb="16">
      <t>ユウソウリョウ</t>
    </rPh>
    <rPh sb="22" eb="23">
      <t>エン</t>
    </rPh>
    <rPh sb="24" eb="27">
      <t>ネンガジョウ</t>
    </rPh>
    <rPh sb="33" eb="34">
      <t>エン</t>
    </rPh>
    <phoneticPr fontId="2"/>
  </si>
  <si>
    <t>元年度実績＋決算書等送付料50千円</t>
    <rPh sb="0" eb="2">
      <t>ガンネン</t>
    </rPh>
    <rPh sb="2" eb="3">
      <t>ド</t>
    </rPh>
    <rPh sb="3" eb="5">
      <t>ジッセキ</t>
    </rPh>
    <rPh sb="6" eb="9">
      <t>ケッサンショ</t>
    </rPh>
    <rPh sb="9" eb="10">
      <t>トウ</t>
    </rPh>
    <rPh sb="10" eb="12">
      <t>ソウフ</t>
    </rPh>
    <rPh sb="12" eb="13">
      <t>リョウ</t>
    </rPh>
    <rPh sb="15" eb="16">
      <t>チ</t>
    </rPh>
    <rPh sb="16" eb="17">
      <t>エン</t>
    </rPh>
    <phoneticPr fontId="2"/>
  </si>
  <si>
    <t>防火新聞送料150千円＋決算書等送付料50千円</t>
    <rPh sb="0" eb="2">
      <t>ボウカ</t>
    </rPh>
    <rPh sb="2" eb="4">
      <t>シンブン</t>
    </rPh>
    <rPh sb="4" eb="6">
      <t>ソウリョウ</t>
    </rPh>
    <rPh sb="9" eb="11">
      <t>センエン</t>
    </rPh>
    <rPh sb="12" eb="15">
      <t>ケッサンショ</t>
    </rPh>
    <rPh sb="15" eb="16">
      <t>トウ</t>
    </rPh>
    <rPh sb="16" eb="18">
      <t>ソウフ</t>
    </rPh>
    <rPh sb="18" eb="19">
      <t>リョウ</t>
    </rPh>
    <rPh sb="21" eb="22">
      <t>チ</t>
    </rPh>
    <rPh sb="22" eb="23">
      <t>エン</t>
    </rPh>
    <phoneticPr fontId="2"/>
  </si>
  <si>
    <t>全国大会費</t>
    <rPh sb="0" eb="2">
      <t>ゼンコク</t>
    </rPh>
    <rPh sb="2" eb="4">
      <t>タイカイ</t>
    </rPh>
    <rPh sb="4" eb="5">
      <t>ヒ</t>
    </rPh>
    <phoneticPr fontId="2"/>
  </si>
  <si>
    <t>120,000円（@60,000×2人）
《会費45,000、2次会8,000、観光4,000》
補助金400,000円、その他30,000円</t>
    <rPh sb="7" eb="8">
      <t>エン</t>
    </rPh>
    <rPh sb="18" eb="19">
      <t>ニン</t>
    </rPh>
    <rPh sb="22" eb="24">
      <t>カイヒ</t>
    </rPh>
    <rPh sb="31" eb="34">
      <t>ニジカイ</t>
    </rPh>
    <rPh sb="40" eb="42">
      <t>カンコウ</t>
    </rPh>
    <rPh sb="49" eb="52">
      <t>ホジョキン</t>
    </rPh>
    <rPh sb="59" eb="60">
      <t>エン</t>
    </rPh>
    <rPh sb="63" eb="64">
      <t>タ</t>
    </rPh>
    <rPh sb="70" eb="71">
      <t>エン</t>
    </rPh>
    <phoneticPr fontId="2"/>
  </si>
  <si>
    <t>参加費2名114,000円、補助金400,000円</t>
    <rPh sb="0" eb="2">
      <t>サンカ</t>
    </rPh>
    <rPh sb="2" eb="3">
      <t>ヒ</t>
    </rPh>
    <rPh sb="4" eb="5">
      <t>メイ</t>
    </rPh>
    <rPh sb="12" eb="13">
      <t>エン</t>
    </rPh>
    <rPh sb="14" eb="17">
      <t>ホジョキン</t>
    </rPh>
    <rPh sb="24" eb="25">
      <t>エン</t>
    </rPh>
    <phoneticPr fontId="2"/>
  </si>
  <si>
    <t>補助金（キャンセル料300千円、準備費用100千円、消費税等50千円）</t>
    <rPh sb="0" eb="3">
      <t>ホジョキン</t>
    </rPh>
    <rPh sb="9" eb="10">
      <t>リョウ</t>
    </rPh>
    <rPh sb="13" eb="15">
      <t>センエン</t>
    </rPh>
    <rPh sb="16" eb="18">
      <t>ジュンビ</t>
    </rPh>
    <rPh sb="18" eb="20">
      <t>ヒヨウ</t>
    </rPh>
    <rPh sb="23" eb="24">
      <t>セン</t>
    </rPh>
    <rPh sb="24" eb="25">
      <t>エン</t>
    </rPh>
    <rPh sb="26" eb="29">
      <t>ショウヒゼイ</t>
    </rPh>
    <rPh sb="29" eb="30">
      <t>トウ</t>
    </rPh>
    <rPh sb="32" eb="33">
      <t>セン</t>
    </rPh>
    <rPh sb="33" eb="34">
      <t>エン</t>
    </rPh>
    <phoneticPr fontId="2"/>
  </si>
  <si>
    <t>補助金（キャンセル料150千円、準備費用50千円）</t>
    <rPh sb="0" eb="3">
      <t>ホジョキン</t>
    </rPh>
    <rPh sb="9" eb="10">
      <t>リョウ</t>
    </rPh>
    <rPh sb="13" eb="15">
      <t>センエン</t>
    </rPh>
    <rPh sb="16" eb="18">
      <t>ジュンビ</t>
    </rPh>
    <rPh sb="18" eb="20">
      <t>ヒヨウ</t>
    </rPh>
    <rPh sb="22" eb="23">
      <t>セン</t>
    </rPh>
    <rPh sb="23" eb="24">
      <t>エン</t>
    </rPh>
    <phoneticPr fontId="2"/>
  </si>
  <si>
    <t>交際費</t>
    <rPh sb="0" eb="2">
      <t>コウサイ</t>
    </rPh>
    <rPh sb="2" eb="3">
      <t>ヒ</t>
    </rPh>
    <phoneticPr fontId="2"/>
  </si>
  <si>
    <t>外訪時手土産等</t>
    <rPh sb="0" eb="2">
      <t>ガイホウ</t>
    </rPh>
    <rPh sb="2" eb="3">
      <t>ジ</t>
    </rPh>
    <rPh sb="3" eb="4">
      <t>テ</t>
    </rPh>
    <rPh sb="4" eb="6">
      <t>ミヤゲ</t>
    </rPh>
    <rPh sb="6" eb="7">
      <t>トウ</t>
    </rPh>
    <phoneticPr fontId="2"/>
  </si>
  <si>
    <t>手土産5,313円</t>
    <rPh sb="0" eb="3">
      <t>テミヤゲ</t>
    </rPh>
    <rPh sb="8" eb="9">
      <t>エン</t>
    </rPh>
    <phoneticPr fontId="2"/>
  </si>
  <si>
    <t>手土産等</t>
    <rPh sb="0" eb="1">
      <t>テ</t>
    </rPh>
    <rPh sb="1" eb="3">
      <t>ミヤゲ</t>
    </rPh>
    <rPh sb="3" eb="4">
      <t>トウ</t>
    </rPh>
    <phoneticPr fontId="2"/>
  </si>
  <si>
    <t>雑費＋事務用品費＋施工団体協議会会費</t>
    <rPh sb="0" eb="2">
      <t>ザッピ</t>
    </rPh>
    <rPh sb="3" eb="8">
      <t>ジムヨウヒンヒ</t>
    </rPh>
    <rPh sb="9" eb="16">
      <t>セコウダンタイキョウギカイ</t>
    </rPh>
    <rPh sb="16" eb="18">
      <t>カイヒ</t>
    </rPh>
    <phoneticPr fontId="2"/>
  </si>
  <si>
    <t>振込手数料27,630円、会計ソフト15,950円</t>
    <rPh sb="0" eb="2">
      <t>フリコミ</t>
    </rPh>
    <rPh sb="2" eb="5">
      <t>テスウリョウ</t>
    </rPh>
    <rPh sb="11" eb="12">
      <t>エン</t>
    </rPh>
    <rPh sb="13" eb="15">
      <t>カイケイ</t>
    </rPh>
    <rPh sb="24" eb="25">
      <t>エン</t>
    </rPh>
    <phoneticPr fontId="2"/>
  </si>
  <si>
    <t>元年度実績値＋施工団体協議会会費50,000円</t>
    <rPh sb="0" eb="2">
      <t>ガンネン</t>
    </rPh>
    <rPh sb="2" eb="3">
      <t>ド</t>
    </rPh>
    <rPh sb="3" eb="6">
      <t>ジッセキチ</t>
    </rPh>
    <rPh sb="7" eb="14">
      <t>セコウダンタイキョウギカイ</t>
    </rPh>
    <rPh sb="14" eb="16">
      <t>カイヒ</t>
    </rPh>
    <rPh sb="22" eb="23">
      <t>エン</t>
    </rPh>
    <phoneticPr fontId="2"/>
  </si>
  <si>
    <t>２年度実績値＋施工団体協議会会費50,000円</t>
    <rPh sb="1" eb="3">
      <t>ネンド</t>
    </rPh>
    <rPh sb="2" eb="3">
      <t>ド</t>
    </rPh>
    <rPh sb="3" eb="6">
      <t>ジッセキチ</t>
    </rPh>
    <rPh sb="7" eb="14">
      <t>セコウダンタイキョウギカイ</t>
    </rPh>
    <rPh sb="14" eb="16">
      <t>カイヒ</t>
    </rPh>
    <rPh sb="22" eb="23">
      <t>エン</t>
    </rPh>
    <phoneticPr fontId="2"/>
  </si>
  <si>
    <t>見本帳登録料(名称保全）＠10,000</t>
    <rPh sb="0" eb="2">
      <t>ミホン</t>
    </rPh>
    <rPh sb="2" eb="3">
      <t>チョウ</t>
    </rPh>
    <rPh sb="3" eb="5">
      <t>トウロク</t>
    </rPh>
    <rPh sb="5" eb="6">
      <t>リョウ</t>
    </rPh>
    <rPh sb="7" eb="9">
      <t>メイショウ</t>
    </rPh>
    <rPh sb="9" eb="11">
      <t>ホゼン</t>
    </rPh>
    <phoneticPr fontId="2"/>
  </si>
  <si>
    <t>1件</t>
    <rPh sb="1" eb="2">
      <t>ケン</t>
    </rPh>
    <phoneticPr fontId="2"/>
  </si>
  <si>
    <t>6件</t>
    <rPh sb="1" eb="2">
      <t>ケン</t>
    </rPh>
    <phoneticPr fontId="2"/>
  </si>
  <si>
    <t>シックハウス対策（対策マーク使用料）＠10,000</t>
    <rPh sb="6" eb="8">
      <t>タイサク</t>
    </rPh>
    <rPh sb="9" eb="11">
      <t>タイサク</t>
    </rPh>
    <rPh sb="14" eb="16">
      <t>シヨウ</t>
    </rPh>
    <rPh sb="16" eb="17">
      <t>リョウ</t>
    </rPh>
    <phoneticPr fontId="2"/>
  </si>
  <si>
    <t>3件</t>
    <rPh sb="1" eb="2">
      <t>ケン</t>
    </rPh>
    <phoneticPr fontId="2"/>
  </si>
  <si>
    <t>シックハウス対策（その他）</t>
    <rPh sb="6" eb="8">
      <t>タイサク</t>
    </rPh>
    <rPh sb="11" eb="12">
      <t>タ</t>
    </rPh>
    <phoneticPr fontId="2"/>
  </si>
  <si>
    <t>シックハウス対策（見本帳登録手数料）＠20,000</t>
    <rPh sb="6" eb="8">
      <t>タイサク</t>
    </rPh>
    <rPh sb="9" eb="11">
      <t>ミホン</t>
    </rPh>
    <rPh sb="11" eb="12">
      <t>チョウ</t>
    </rPh>
    <rPh sb="12" eb="14">
      <t>トウロク</t>
    </rPh>
    <rPh sb="14" eb="17">
      <t>テスウリョウ</t>
    </rPh>
    <phoneticPr fontId="2"/>
  </si>
  <si>
    <t>4件</t>
    <rPh sb="1" eb="2">
      <t>ケン</t>
    </rPh>
    <phoneticPr fontId="2"/>
  </si>
  <si>
    <t>シックハウス対策（商品登録手数料）＠300</t>
    <rPh sb="6" eb="8">
      <t>タイサク</t>
    </rPh>
    <rPh sb="9" eb="11">
      <t>ショウヒン</t>
    </rPh>
    <rPh sb="11" eb="13">
      <t>トウロク</t>
    </rPh>
    <rPh sb="13" eb="16">
      <t>テスウリョウ</t>
    </rPh>
    <phoneticPr fontId="2"/>
  </si>
  <si>
    <t>50件</t>
    <rPh sb="2" eb="3">
      <t>ケン</t>
    </rPh>
    <phoneticPr fontId="2"/>
  </si>
  <si>
    <t>142件</t>
    <rPh sb="3" eb="4">
      <t>ケン</t>
    </rPh>
    <phoneticPr fontId="2"/>
  </si>
  <si>
    <t>シックハウス対策（一般用証明料）＠250</t>
    <rPh sb="6" eb="8">
      <t>タイサク</t>
    </rPh>
    <rPh sb="9" eb="11">
      <t>イッパン</t>
    </rPh>
    <rPh sb="11" eb="12">
      <t>ヨウ</t>
    </rPh>
    <rPh sb="12" eb="14">
      <t>ショウメイ</t>
    </rPh>
    <rPh sb="14" eb="15">
      <t>リョウ</t>
    </rPh>
    <phoneticPr fontId="2"/>
  </si>
  <si>
    <t>シックハウス対策（証明書交付料）＠5,000</t>
    <rPh sb="6" eb="8">
      <t>タイサク</t>
    </rPh>
    <rPh sb="9" eb="11">
      <t>ショウメイ</t>
    </rPh>
    <rPh sb="11" eb="12">
      <t>ショ</t>
    </rPh>
    <rPh sb="12" eb="14">
      <t>コウフ</t>
    </rPh>
    <rPh sb="14" eb="15">
      <t>リョウ</t>
    </rPh>
    <phoneticPr fontId="2"/>
  </si>
  <si>
    <t>5件</t>
    <rPh sb="1" eb="2">
      <t>ケン</t>
    </rPh>
    <phoneticPr fontId="2"/>
  </si>
  <si>
    <t>防火壁装情報（広告収入）【教育宣伝事業費】</t>
    <rPh sb="0" eb="2">
      <t>ボウカ</t>
    </rPh>
    <rPh sb="2" eb="3">
      <t>カベ</t>
    </rPh>
    <rPh sb="3" eb="4">
      <t>ソウ</t>
    </rPh>
    <rPh sb="4" eb="6">
      <t>ジョウホウ</t>
    </rPh>
    <rPh sb="7" eb="9">
      <t>コウコク</t>
    </rPh>
    <rPh sb="9" eb="11">
      <t>シュウニュウ</t>
    </rPh>
    <rPh sb="13" eb="15">
      <t>キョウイク</t>
    </rPh>
    <rPh sb="15" eb="17">
      <t>センデン</t>
    </rPh>
    <rPh sb="17" eb="19">
      <t>ジギョウ</t>
    </rPh>
    <rPh sb="19" eb="20">
      <t>ヒ</t>
    </rPh>
    <phoneticPr fontId="2"/>
  </si>
  <si>
    <t>広告収入8社</t>
    <rPh sb="2" eb="4">
      <t>シュウニュウ</t>
    </rPh>
    <rPh sb="5" eb="6">
      <t>シャ</t>
    </rPh>
    <phoneticPr fontId="2"/>
  </si>
  <si>
    <t>施工団体協議会からの支援金</t>
    <rPh sb="0" eb="7">
      <t>セコウダンタイキョウギカイ</t>
    </rPh>
    <rPh sb="10" eb="13">
      <t>シエンキン</t>
    </rPh>
    <phoneticPr fontId="2"/>
  </si>
  <si>
    <t>国税還付金</t>
    <rPh sb="0" eb="2">
      <t>コクゼイ</t>
    </rPh>
    <rPh sb="2" eb="5">
      <t>カンプキン</t>
    </rPh>
    <phoneticPr fontId="2"/>
  </si>
  <si>
    <t>防火壁装情報（製作費）【教育宣伝事業費】</t>
    <rPh sb="0" eb="2">
      <t>ボウカ</t>
    </rPh>
    <rPh sb="2" eb="3">
      <t>カベ</t>
    </rPh>
    <rPh sb="3" eb="4">
      <t>ソウ</t>
    </rPh>
    <rPh sb="4" eb="6">
      <t>ジョウホウ</t>
    </rPh>
    <rPh sb="7" eb="9">
      <t>セイサク</t>
    </rPh>
    <rPh sb="9" eb="10">
      <t>ヒ</t>
    </rPh>
    <rPh sb="12" eb="14">
      <t>キョウイク</t>
    </rPh>
    <rPh sb="14" eb="16">
      <t>センデン</t>
    </rPh>
    <rPh sb="16" eb="18">
      <t>ジギョウ</t>
    </rPh>
    <rPh sb="18" eb="19">
      <t>ヒ</t>
    </rPh>
    <phoneticPr fontId="2"/>
  </si>
  <si>
    <t>制作費220千円×2回、印刷費260千円</t>
    <rPh sb="0" eb="2">
      <t>セイサク</t>
    </rPh>
    <rPh sb="2" eb="3">
      <t>ヒ</t>
    </rPh>
    <rPh sb="6" eb="7">
      <t>セン</t>
    </rPh>
    <rPh sb="7" eb="8">
      <t>エン</t>
    </rPh>
    <rPh sb="10" eb="11">
      <t>カイ</t>
    </rPh>
    <rPh sb="12" eb="14">
      <t>インサツ</t>
    </rPh>
    <rPh sb="14" eb="15">
      <t>ヒ</t>
    </rPh>
    <rPh sb="18" eb="19">
      <t>セン</t>
    </rPh>
    <rPh sb="19" eb="20">
      <t>エン</t>
    </rPh>
    <phoneticPr fontId="2"/>
  </si>
  <si>
    <t>制作費436,000円、印刷費212,018円</t>
    <rPh sb="0" eb="2">
      <t>セイサク</t>
    </rPh>
    <rPh sb="2" eb="3">
      <t>ヒ</t>
    </rPh>
    <rPh sb="10" eb="11">
      <t>エン</t>
    </rPh>
    <rPh sb="12" eb="14">
      <t>インサツ</t>
    </rPh>
    <rPh sb="14" eb="15">
      <t>ヒ</t>
    </rPh>
    <rPh sb="22" eb="23">
      <t>エン</t>
    </rPh>
    <phoneticPr fontId="2"/>
  </si>
  <si>
    <t>製作費220千円×2回、印刷費260千円</t>
    <rPh sb="0" eb="2">
      <t>セイサク</t>
    </rPh>
    <rPh sb="2" eb="3">
      <t>ヒ</t>
    </rPh>
    <rPh sb="6" eb="7">
      <t>セン</t>
    </rPh>
    <rPh sb="7" eb="8">
      <t>エン</t>
    </rPh>
    <rPh sb="10" eb="11">
      <t>カイ</t>
    </rPh>
    <rPh sb="12" eb="14">
      <t>インサツ</t>
    </rPh>
    <rPh sb="14" eb="15">
      <t>ヒ</t>
    </rPh>
    <rPh sb="18" eb="19">
      <t>セン</t>
    </rPh>
    <rPh sb="19" eb="20">
      <t>エン</t>
    </rPh>
    <phoneticPr fontId="2"/>
  </si>
  <si>
    <t>製作費170千円×2回、印刷費260千円</t>
    <rPh sb="0" eb="2">
      <t>セイサク</t>
    </rPh>
    <rPh sb="2" eb="3">
      <t>ヒ</t>
    </rPh>
    <rPh sb="6" eb="7">
      <t>セン</t>
    </rPh>
    <rPh sb="7" eb="8">
      <t>エン</t>
    </rPh>
    <rPh sb="10" eb="11">
      <t>カイ</t>
    </rPh>
    <rPh sb="12" eb="14">
      <t>インサツ</t>
    </rPh>
    <rPh sb="14" eb="15">
      <t>ヒ</t>
    </rPh>
    <rPh sb="18" eb="19">
      <t>セン</t>
    </rPh>
    <rPh sb="19" eb="20">
      <t>エン</t>
    </rPh>
    <phoneticPr fontId="2"/>
  </si>
  <si>
    <t>シックハウス対策（ホームページ）</t>
    <rPh sb="6" eb="8">
      <t>タイサク</t>
    </rPh>
    <phoneticPr fontId="2"/>
  </si>
  <si>
    <t>Webメンテナンス費</t>
    <phoneticPr fontId="2"/>
  </si>
  <si>
    <t>シックハウス対策（襖紙検査費用）</t>
    <rPh sb="6" eb="8">
      <t>タイサク</t>
    </rPh>
    <rPh sb="9" eb="10">
      <t>フスマ</t>
    </rPh>
    <rPh sb="10" eb="11">
      <t>カミ</t>
    </rPh>
    <rPh sb="11" eb="13">
      <t>ケンサ</t>
    </rPh>
    <rPh sb="13" eb="15">
      <t>ヒヨウ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</si>
  <si>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</si>
  <si>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期首繰越利益剰余金</t>
    <rPh sb="0" eb="2">
      <t>キシュ</t>
    </rPh>
    <rPh sb="2" eb="4">
      <t>クリコシ</t>
    </rPh>
    <rPh sb="4" eb="6">
      <t>リエキ</t>
    </rPh>
    <rPh sb="6" eb="9">
      <t>ジョウヨキン</t>
    </rPh>
    <phoneticPr fontId="2"/>
  </si>
  <si>
    <t>期末繰越利益剰余金</t>
    <rPh sb="0" eb="2">
      <t>キマツ</t>
    </rPh>
    <rPh sb="2" eb="4">
      <t>クリコシ</t>
    </rPh>
    <rPh sb="4" eb="6">
      <t>リエキ</t>
    </rPh>
    <rPh sb="6" eb="9">
      <t>ジョウヨキン</t>
    </rPh>
    <phoneticPr fontId="2"/>
  </si>
  <si>
    <t>みずほ定期預金</t>
    <rPh sb="3" eb="5">
      <t>テイキ</t>
    </rPh>
    <rPh sb="5" eb="7">
      <t>ヨキン</t>
    </rPh>
    <phoneticPr fontId="2"/>
  </si>
  <si>
    <t>仮払消費税</t>
    <rPh sb="0" eb="2">
      <t>カリハラ</t>
    </rPh>
    <rPh sb="2" eb="5">
      <t>ショウヒゼイ</t>
    </rPh>
    <phoneticPr fontId="2"/>
  </si>
  <si>
    <t>未払法人税</t>
    <rPh sb="0" eb="2">
      <t>ミバラ</t>
    </rPh>
    <rPh sb="2" eb="5">
      <t>ホウジンゼイ</t>
    </rPh>
    <phoneticPr fontId="2"/>
  </si>
  <si>
    <t>未払消費税</t>
    <rPh sb="0" eb="2">
      <t>ミバラ</t>
    </rPh>
    <rPh sb="2" eb="5">
      <t>ショウヒゼイ</t>
    </rPh>
    <phoneticPr fontId="2"/>
  </si>
  <si>
    <t>仮受消費税</t>
    <rPh sb="0" eb="2">
      <t>カリウ</t>
    </rPh>
    <rPh sb="2" eb="5">
      <t>ショウヒゼイ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</si>
  <si>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</si>
  <si>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９月</t>
    <rPh sb="1" eb="2">
      <t>ガツ</t>
    </rPh>
    <phoneticPr fontId="2"/>
  </si>
  <si>
    <t>商工中金普通</t>
    <rPh sb="0" eb="4">
      <t>ショウコウチュウキン</t>
    </rPh>
    <rPh sb="4" eb="6">
      <t>フツウ</t>
    </rPh>
    <phoneticPr fontId="2"/>
  </si>
  <si>
    <t>令和４年度収支予算（案）</t>
    <rPh sb="0" eb="2">
      <t>レイワ</t>
    </rPh>
    <rPh sb="3" eb="5">
      <t>ネンド</t>
    </rPh>
    <rPh sb="5" eb="7">
      <t>シュウシ</t>
    </rPh>
    <rPh sb="7" eb="9">
      <t>ヨサン</t>
    </rPh>
    <rPh sb="10" eb="11">
      <t>アン</t>
    </rPh>
    <phoneticPr fontId="2"/>
  </si>
  <si>
    <t>440,000枚（東京325,000枚大阪50,000枚京都50,000枚東北15,000枚）</t>
    <rPh sb="7" eb="8">
      <t>マイ</t>
    </rPh>
    <rPh sb="9" eb="11">
      <t>トウキョウ</t>
    </rPh>
    <rPh sb="18" eb="19">
      <t>マイ</t>
    </rPh>
    <rPh sb="19" eb="21">
      <t>オオサカ</t>
    </rPh>
    <rPh sb="27" eb="28">
      <t>マイ</t>
    </rPh>
    <rPh sb="28" eb="30">
      <t>キョウト</t>
    </rPh>
    <rPh sb="36" eb="37">
      <t>マイ</t>
    </rPh>
    <rPh sb="37" eb="39">
      <t>トウホク</t>
    </rPh>
    <rPh sb="45" eb="46">
      <t>マイ</t>
    </rPh>
    <phoneticPr fontId="2"/>
  </si>
  <si>
    <t>5,153人</t>
    <rPh sb="5" eb="6">
      <t>ニン</t>
    </rPh>
    <phoneticPr fontId="2"/>
  </si>
  <si>
    <t>370人（東京250大阪100京都10東北10）</t>
    <rPh sb="3" eb="4">
      <t>ニン</t>
    </rPh>
    <rPh sb="5" eb="7">
      <t>トウキョウ</t>
    </rPh>
    <rPh sb="10" eb="12">
      <t>オオサカ</t>
    </rPh>
    <rPh sb="15" eb="17">
      <t>キョウト</t>
    </rPh>
    <rPh sb="19" eb="21">
      <t>トウホク</t>
    </rPh>
    <phoneticPr fontId="2"/>
  </si>
  <si>
    <t>3年度実績並</t>
    <rPh sb="1" eb="3">
      <t>ネンド</t>
    </rPh>
    <rPh sb="2" eb="3">
      <t>ド</t>
    </rPh>
    <rPh sb="3" eb="5">
      <t>ジッセキ</t>
    </rPh>
    <rPh sb="5" eb="6">
      <t>ナ</t>
    </rPh>
    <phoneticPr fontId="2"/>
  </si>
  <si>
    <t>施工団体協議会会費50,000円</t>
    <rPh sb="0" eb="2">
      <t>セコウ</t>
    </rPh>
    <rPh sb="1" eb="2">
      <t>ネンド</t>
    </rPh>
    <rPh sb="7" eb="9">
      <t>カイヒ</t>
    </rPh>
    <rPh sb="15" eb="16">
      <t>エン</t>
    </rPh>
    <phoneticPr fontId="2"/>
  </si>
  <si>
    <t>防火ラベル打合せ50千円（大阪、京都）
全国大会打合せ80千円（京都）
理事会20千円</t>
    <rPh sb="0" eb="2">
      <t>ボウカ</t>
    </rPh>
    <rPh sb="5" eb="7">
      <t>ウチアワ</t>
    </rPh>
    <rPh sb="10" eb="12">
      <t>センエン</t>
    </rPh>
    <rPh sb="13" eb="15">
      <t>オオサカ</t>
    </rPh>
    <rPh sb="16" eb="18">
      <t>キョウト</t>
    </rPh>
    <rPh sb="20" eb="22">
      <t>ゼンコク</t>
    </rPh>
    <rPh sb="22" eb="24">
      <t>タイカイ</t>
    </rPh>
    <rPh sb="24" eb="26">
      <t>ウチアワ</t>
    </rPh>
    <rPh sb="29" eb="30">
      <t>セン</t>
    </rPh>
    <rPh sb="30" eb="31">
      <t>エン</t>
    </rPh>
    <rPh sb="32" eb="34">
      <t>キョウト</t>
    </rPh>
    <rPh sb="36" eb="39">
      <t>リジカイ</t>
    </rPh>
    <rPh sb="41" eb="42">
      <t>セン</t>
    </rPh>
    <rPh sb="42" eb="43">
      <t>エン</t>
    </rPh>
    <phoneticPr fontId="2"/>
  </si>
  <si>
    <t>理事会200,000円（10,000円×２回）</t>
    <rPh sb="0" eb="3">
      <t>リジカイ</t>
    </rPh>
    <rPh sb="10" eb="11">
      <t>エン</t>
    </rPh>
    <rPh sb="18" eb="19">
      <t>エン</t>
    </rPh>
    <rPh sb="21" eb="22">
      <t>カイ</t>
    </rPh>
    <phoneticPr fontId="2"/>
  </si>
  <si>
    <t>防火新聞編集会議60千円、内装連だより用紙代10千円</t>
    <rPh sb="0" eb="2">
      <t>ボウカ</t>
    </rPh>
    <rPh sb="2" eb="4">
      <t>シンブン</t>
    </rPh>
    <rPh sb="4" eb="6">
      <t>ヘンシュウ</t>
    </rPh>
    <rPh sb="6" eb="8">
      <t>カイギ</t>
    </rPh>
    <rPh sb="10" eb="12">
      <t>センエン</t>
    </rPh>
    <rPh sb="13" eb="15">
      <t>ナイソウ</t>
    </rPh>
    <rPh sb="15" eb="16">
      <t>レン</t>
    </rPh>
    <rPh sb="19" eb="21">
      <t>ヨウシ</t>
    </rPh>
    <rPh sb="21" eb="22">
      <t>ダイ</t>
    </rPh>
    <rPh sb="24" eb="25">
      <t>セン</t>
    </rPh>
    <rPh sb="25" eb="26">
      <t>エン</t>
    </rPh>
    <phoneticPr fontId="2"/>
  </si>
  <si>
    <t>４年度</t>
    <rPh sb="1" eb="2">
      <t>ネン</t>
    </rPh>
    <rPh sb="2" eb="3">
      <t>ド</t>
    </rPh>
    <phoneticPr fontId="2"/>
  </si>
  <si>
    <t>商工中金定期預金</t>
    <rPh sb="0" eb="4">
      <t>ショウコウチュウキン</t>
    </rPh>
    <rPh sb="4" eb="6">
      <t>テイキ</t>
    </rPh>
    <rPh sb="6" eb="8">
      <t>ヨキン</t>
    </rPh>
    <phoneticPr fontId="2"/>
  </si>
  <si>
    <t>令和４年度</t>
    <rPh sb="0" eb="2">
      <t>レイワ</t>
    </rPh>
    <rPh sb="3" eb="5">
      <t>ネンド</t>
    </rPh>
    <phoneticPr fontId="2"/>
  </si>
  <si>
    <t>４年度予算</t>
    <rPh sb="1" eb="3">
      <t>ネンド</t>
    </rPh>
    <rPh sb="3" eb="5">
      <t>ヨサン</t>
    </rPh>
    <phoneticPr fontId="2"/>
  </si>
  <si>
    <t>186社</t>
    <rPh sb="3" eb="4">
      <t>シャ</t>
    </rPh>
    <phoneticPr fontId="2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</si>
  <si>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</si>
  <si>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４～９月</t>
    <rPh sb="3" eb="4">
      <t>ガツ</t>
    </rPh>
    <phoneticPr fontId="2"/>
  </si>
  <si>
    <t>日本内装材連合会　Ｂ／Ｓ（令和４年９月）</t>
    <rPh sb="0" eb="2">
      <t>ニホン</t>
    </rPh>
    <rPh sb="2" eb="4">
      <t>ナイソウ</t>
    </rPh>
    <rPh sb="4" eb="5">
      <t>ザイ</t>
    </rPh>
    <rPh sb="5" eb="8">
      <t>レンゴウカイ</t>
    </rPh>
    <rPh sb="13" eb="15">
      <t>レイワ</t>
    </rPh>
    <rPh sb="16" eb="17">
      <t>ネン</t>
    </rPh>
    <rPh sb="18" eb="19">
      <t>ガツ</t>
    </rPh>
    <phoneticPr fontId="2"/>
  </si>
  <si>
    <t>４～９月</t>
    <phoneticPr fontId="2"/>
  </si>
  <si>
    <t>日本内装材連合会　Ｐ／Ｌ（令和４年９月）</t>
    <rPh sb="0" eb="2">
      <t>ニホン</t>
    </rPh>
    <rPh sb="2" eb="4">
      <t>ナイソウ</t>
    </rPh>
    <rPh sb="4" eb="5">
      <t>ザイ</t>
    </rPh>
    <rPh sb="5" eb="8">
      <t>レンゴウカイ</t>
    </rPh>
    <rPh sb="13" eb="15">
      <t>レイワ</t>
    </rPh>
    <rPh sb="16" eb="17">
      <t>ネン</t>
    </rPh>
    <rPh sb="18" eb="19">
      <t>ガツ</t>
    </rPh>
    <phoneticPr fontId="2"/>
  </si>
  <si>
    <t>笠井市造氏を偲ぶ会</t>
    <rPh sb="0" eb="2">
      <t>カサイ</t>
    </rPh>
    <rPh sb="2" eb="4">
      <t>イチゾウ</t>
    </rPh>
    <rPh sb="4" eb="5">
      <t>シ</t>
    </rPh>
    <rPh sb="6" eb="7">
      <t>シノ</t>
    </rPh>
    <rPh sb="8" eb="9">
      <t>カイ</t>
    </rPh>
    <phoneticPr fontId="2"/>
  </si>
  <si>
    <t>《前年対比期間補正》</t>
    <rPh sb="1" eb="5">
      <t>ゼンネンタイヒ</t>
    </rPh>
    <rPh sb="5" eb="7">
      <t>キカン</t>
    </rPh>
    <rPh sb="7" eb="9">
      <t>ホセイ</t>
    </rPh>
    <phoneticPr fontId="2"/>
  </si>
  <si>
    <t>補正後税引前当期純利益</t>
    <rPh sb="0" eb="2">
      <t>ホセイ</t>
    </rPh>
    <rPh sb="2" eb="3">
      <t>ゴ</t>
    </rPh>
    <rPh sb="3" eb="5">
      <t>ゼイビ</t>
    </rPh>
    <rPh sb="5" eb="6">
      <t>マエ</t>
    </rPh>
    <rPh sb="6" eb="8">
      <t>トウキ</t>
    </rPh>
    <rPh sb="8" eb="11">
      <t>ジュンリエキ</t>
    </rPh>
    <phoneticPr fontId="2"/>
  </si>
  <si>
    <t>防火壁装情報収入</t>
    <rPh sb="0" eb="2">
      <t>ボウカ</t>
    </rPh>
    <rPh sb="2" eb="4">
      <t>ヘキソウ</t>
    </rPh>
    <rPh sb="4" eb="6">
      <t>ジョウホウ</t>
    </rPh>
    <rPh sb="6" eb="8">
      <t>シュウニュウ</t>
    </rPh>
    <phoneticPr fontId="2"/>
  </si>
  <si>
    <t>防火壁装情報費用</t>
    <rPh sb="0" eb="2">
      <t>ボウカ</t>
    </rPh>
    <rPh sb="2" eb="4">
      <t>ヘキソウ</t>
    </rPh>
    <rPh sb="4" eb="6">
      <t>ジョウホウ</t>
    </rPh>
    <rPh sb="6" eb="8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</si>
</sst>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8" formatCode="#,##0_ "/>
    <numFmt numFmtId="180" formatCode="#,##0_ ;[Red]\-#,##0\ "/>
    <numFmt numFmtId="181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354">
    <xf numFmtId="0" fontId="0" fillId="0" borderId="0" xfId="0">
      <alignment vertical="center"/>
    </xf>
    <xf numFmtId="3" fontId="0" fillId="2" borderId="38" xfId="1" applyNumberFormat="1" applyFont="1" applyFill="1" applyBorder="1">
      <alignment vertical="center"/>
    </xf>
    <xf numFmtId="3" fontId="0" fillId="2" borderId="83" xfId="1" applyNumberFormat="1" applyFont="1" applyFill="1" applyBorder="1">
      <alignment vertical="center"/>
    </xf>
    <xf numFmtId="3" fontId="0" fillId="2" borderId="0" xfId="1" applyNumberFormat="1" applyFont="1" applyFill="1">
      <alignment vertical="center"/>
    </xf>
    <xf numFmtId="3" fontId="0" fillId="2" borderId="24" xfId="1" applyNumberFormat="1" applyFont="1" applyFill="1" applyBorder="1">
      <alignment vertical="center"/>
    </xf>
    <xf numFmtId="3" fontId="0" fillId="2" borderId="46" xfId="1" applyNumberFormat="1" applyFont="1" applyFill="1" applyBorder="1">
      <alignment vertical="center"/>
    </xf>
    <xf numFmtId="3" fontId="0" fillId="2" borderId="30" xfId="1" applyNumberFormat="1" applyFont="1" applyFill="1" applyBorder="1">
      <alignment vertical="center"/>
    </xf>
    <xf numFmtId="3" fontId="0" fillId="2" borderId="9" xfId="1" applyNumberFormat="1" applyFont="1" applyFill="1" applyBorder="1">
      <alignment vertical="center"/>
    </xf>
    <xf numFmtId="3" fontId="0" fillId="2" borderId="95" xfId="1" applyNumberFormat="1" applyFont="1" applyFill="1" applyBorder="1">
      <alignment vertical="center"/>
    </xf>
    <xf numFmtId="3" fontId="0" fillId="2" borderId="13" xfId="1" applyNumberFormat="1" applyFont="1" applyFill="1" applyBorder="1">
      <alignment vertical="center"/>
    </xf>
    <xf numFmtId="3" fontId="0" fillId="2" borderId="93" xfId="1" applyNumberFormat="1" applyFont="1" applyFill="1" applyBorder="1">
      <alignment vertical="center"/>
    </xf>
    <xf numFmtId="3" fontId="0" fillId="2" borderId="97" xfId="1" applyNumberFormat="1" applyFont="1" applyFill="1" applyBorder="1">
      <alignment vertical="center"/>
    </xf>
    <xf numFmtId="3" fontId="0" fillId="2" borderId="87" xfId="1" applyNumberFormat="1" applyFont="1" applyFill="1" applyBorder="1">
      <alignment vertical="center"/>
    </xf>
    <xf numFmtId="3" fontId="0" fillId="2" borderId="73" xfId="1" applyNumberFormat="1" applyFont="1" applyFill="1" applyBorder="1">
      <alignment vertical="center"/>
    </xf>
    <xf numFmtId="3" fontId="0" fillId="2" borderId="0" xfId="1" applyNumberFormat="1" applyFont="1" applyFill="1" applyAlignment="1">
      <alignment horizontal="right" vertical="center"/>
    </xf>
    <xf numFmtId="3" fontId="0" fillId="2" borderId="20" xfId="1" applyNumberFormat="1" applyFont="1" applyFill="1" applyBorder="1">
      <alignment vertical="center"/>
    </xf>
    <xf numFmtId="3" fontId="0" fillId="2" borderId="10" xfId="1" applyNumberFormat="1" applyFont="1" applyFill="1" applyBorder="1">
      <alignment vertical="center"/>
    </xf>
    <xf numFmtId="3" fontId="0" fillId="2" borderId="31" xfId="1" applyNumberFormat="1" applyFont="1" applyFill="1" applyBorder="1">
      <alignment vertical="center"/>
    </xf>
    <xf numFmtId="3" fontId="0" fillId="2" borderId="6" xfId="1" applyNumberFormat="1" applyFont="1" applyFill="1" applyBorder="1">
      <alignment vertical="center"/>
    </xf>
    <xf numFmtId="3" fontId="0" fillId="2" borderId="63" xfId="1" applyNumberFormat="1" applyFont="1" applyFill="1" applyBorder="1">
      <alignment vertical="center"/>
    </xf>
    <xf numFmtId="3" fontId="0" fillId="2" borderId="74" xfId="1" applyNumberFormat="1" applyFont="1" applyFill="1" applyBorder="1">
      <alignment vertical="center"/>
    </xf>
    <xf numFmtId="3" fontId="0" fillId="0" borderId="0" xfId="1" applyNumberFormat="1" applyFont="1" applyFill="1">
      <alignment vertical="center"/>
    </xf>
    <xf numFmtId="3" fontId="0" fillId="2" borderId="16" xfId="1" applyNumberFormat="1" applyFont="1" applyFill="1" applyBorder="1">
      <alignment vertical="center"/>
    </xf>
    <xf numFmtId="3" fontId="0" fillId="2" borderId="26" xfId="1" applyNumberFormat="1" applyFont="1" applyFill="1" applyBorder="1">
      <alignment vertical="center"/>
    </xf>
    <xf numFmtId="3" fontId="0" fillId="2" borderId="22" xfId="1" applyNumberFormat="1" applyFont="1" applyFill="1" applyBorder="1">
      <alignment vertical="center"/>
    </xf>
    <xf numFmtId="3" fontId="0" fillId="2" borderId="27" xfId="1" applyNumberFormat="1" applyFont="1" applyFill="1" applyBorder="1">
      <alignment vertical="center"/>
    </xf>
    <xf numFmtId="3" fontId="0" fillId="2" borderId="15" xfId="1" applyNumberFormat="1" applyFont="1" applyFill="1" applyBorder="1">
      <alignment vertical="center"/>
    </xf>
    <xf numFmtId="3" fontId="0" fillId="2" borderId="56" xfId="1" applyNumberFormat="1" applyFont="1" applyFill="1" applyBorder="1">
      <alignment vertical="center"/>
    </xf>
    <xf numFmtId="3" fontId="0" fillId="2" borderId="42" xfId="1" applyNumberFormat="1" applyFont="1" applyFill="1" applyBorder="1">
      <alignment vertical="center"/>
    </xf>
    <xf numFmtId="3" fontId="0" fillId="2" borderId="64" xfId="1" applyNumberFormat="1" applyFont="1" applyFill="1" applyBorder="1">
      <alignment vertical="center"/>
    </xf>
    <xf numFmtId="3" fontId="0" fillId="2" borderId="65" xfId="1" applyNumberFormat="1" applyFont="1" applyFill="1" applyBorder="1">
      <alignment vertical="center"/>
    </xf>
    <xf numFmtId="3" fontId="0" fillId="2" borderId="52" xfId="1" applyNumberFormat="1" applyFont="1" applyFill="1" applyBorder="1">
      <alignment vertical="center"/>
    </xf>
    <xf numFmtId="3" fontId="0" fillId="2" borderId="53" xfId="1" applyNumberFormat="1" applyFont="1" applyFill="1" applyBorder="1">
      <alignment vertical="center"/>
    </xf>
    <xf numFmtId="3" fontId="0" fillId="2" borderId="55" xfId="1" applyNumberFormat="1" applyFont="1" applyFill="1" applyBorder="1">
      <alignment vertical="center"/>
    </xf>
    <xf numFmtId="3" fontId="0" fillId="2" borderId="0" xfId="1" applyNumberFormat="1" applyFont="1" applyFill="1" applyAlignment="1">
      <alignment horizontal="center" vertical="center"/>
    </xf>
    <xf numFmtId="3" fontId="0" fillId="2" borderId="84" xfId="1" applyNumberFormat="1" applyFont="1" applyFill="1" applyBorder="1">
      <alignment vertical="center"/>
    </xf>
    <xf numFmtId="3" fontId="0" fillId="2" borderId="23" xfId="1" applyNumberFormat="1" applyFont="1" applyFill="1" applyBorder="1">
      <alignment vertical="center"/>
    </xf>
    <xf numFmtId="3" fontId="0" fillId="2" borderId="25" xfId="1" applyNumberFormat="1" applyFont="1" applyFill="1" applyBorder="1">
      <alignment vertical="center"/>
    </xf>
    <xf numFmtId="3" fontId="0" fillId="2" borderId="55" xfId="1" applyNumberFormat="1" applyFont="1" applyFill="1" applyBorder="1" applyAlignment="1">
      <alignment horizontal="center" vertical="center"/>
    </xf>
    <xf numFmtId="3" fontId="3" fillId="2" borderId="26" xfId="1" applyNumberFormat="1" applyFont="1" applyFill="1" applyBorder="1">
      <alignment vertical="center"/>
    </xf>
    <xf numFmtId="3" fontId="0" fillId="2" borderId="0" xfId="1" applyNumberFormat="1" applyFont="1" applyFill="1" applyBorder="1">
      <alignment vertical="center"/>
    </xf>
    <xf numFmtId="3" fontId="0" fillId="2" borderId="91" xfId="1" applyNumberFormat="1" applyFont="1" applyFill="1" applyBorder="1">
      <alignment vertical="center"/>
    </xf>
    <xf numFmtId="3" fontId="0" fillId="2" borderId="85" xfId="1" applyNumberFormat="1" applyFont="1" applyFill="1" applyBorder="1">
      <alignment vertical="center"/>
    </xf>
    <xf numFmtId="176" fontId="0" fillId="2" borderId="26" xfId="1" applyNumberFormat="1" applyFont="1" applyFill="1" applyBorder="1">
      <alignment vertical="center"/>
    </xf>
    <xf numFmtId="3" fontId="0" fillId="2" borderId="21" xfId="1" applyNumberFormat="1" applyFont="1" applyFill="1" applyBorder="1">
      <alignment vertical="center"/>
    </xf>
    <xf numFmtId="3" fontId="0" fillId="2" borderId="47" xfId="1" applyNumberFormat="1" applyFont="1" applyFill="1" applyBorder="1">
      <alignment vertical="center"/>
    </xf>
    <xf numFmtId="3" fontId="0" fillId="2" borderId="80" xfId="1" applyNumberFormat="1" applyFont="1" applyFill="1" applyBorder="1">
      <alignment vertical="center"/>
    </xf>
    <xf numFmtId="176" fontId="0" fillId="2" borderId="52" xfId="1" applyNumberFormat="1" applyFont="1" applyFill="1" applyBorder="1">
      <alignment vertical="center"/>
    </xf>
    <xf numFmtId="3" fontId="0" fillId="2" borderId="4" xfId="1" applyNumberFormat="1" applyFont="1" applyFill="1" applyBorder="1">
      <alignment vertical="center"/>
    </xf>
    <xf numFmtId="176" fontId="0" fillId="2" borderId="56" xfId="1" applyNumberFormat="1" applyFont="1" applyFill="1" applyBorder="1">
      <alignment vertical="center"/>
    </xf>
    <xf numFmtId="176" fontId="0" fillId="2" borderId="42" xfId="1" applyNumberFormat="1" applyFont="1" applyFill="1" applyBorder="1">
      <alignment vertical="center"/>
    </xf>
    <xf numFmtId="3" fontId="0" fillId="2" borderId="49" xfId="1" applyNumberFormat="1" applyFont="1" applyFill="1" applyBorder="1">
      <alignment vertical="center"/>
    </xf>
    <xf numFmtId="176" fontId="0" fillId="2" borderId="16" xfId="1" applyNumberFormat="1" applyFont="1" applyFill="1" applyBorder="1">
      <alignment vertical="center"/>
    </xf>
    <xf numFmtId="3" fontId="0" fillId="2" borderId="67" xfId="1" applyNumberFormat="1" applyFont="1" applyFill="1" applyBorder="1">
      <alignment vertical="center"/>
    </xf>
    <xf numFmtId="176" fontId="0" fillId="2" borderId="15" xfId="1" applyNumberFormat="1" applyFont="1" applyFill="1" applyBorder="1">
      <alignment vertical="center"/>
    </xf>
    <xf numFmtId="176" fontId="0" fillId="2" borderId="55" xfId="1" applyNumberFormat="1" applyFont="1" applyFill="1" applyBorder="1">
      <alignment vertical="center"/>
    </xf>
    <xf numFmtId="176" fontId="0" fillId="2" borderId="53" xfId="1" applyNumberFormat="1" applyFont="1" applyFill="1" applyBorder="1">
      <alignment vertical="center"/>
    </xf>
    <xf numFmtId="3" fontId="0" fillId="2" borderId="59" xfId="1" applyNumberFormat="1" applyFont="1" applyFill="1" applyBorder="1">
      <alignment vertical="center"/>
    </xf>
    <xf numFmtId="3" fontId="0" fillId="2" borderId="39" xfId="1" applyNumberFormat="1" applyFont="1" applyFill="1" applyBorder="1">
      <alignment vertical="center"/>
    </xf>
    <xf numFmtId="3" fontId="0" fillId="2" borderId="41" xfId="1" applyNumberFormat="1" applyFont="1" applyFill="1" applyBorder="1">
      <alignment vertical="center"/>
    </xf>
    <xf numFmtId="3" fontId="0" fillId="2" borderId="37" xfId="1" applyNumberFormat="1" applyFont="1" applyFill="1" applyBorder="1">
      <alignment vertical="center"/>
    </xf>
    <xf numFmtId="3" fontId="0" fillId="2" borderId="72" xfId="1" applyNumberFormat="1" applyFont="1" applyFill="1" applyBorder="1">
      <alignment vertical="center"/>
    </xf>
    <xf numFmtId="3" fontId="0" fillId="2" borderId="61" xfId="1" applyNumberFormat="1" applyFont="1" applyFill="1" applyBorder="1">
      <alignment vertical="center"/>
    </xf>
    <xf numFmtId="3" fontId="0" fillId="2" borderId="58" xfId="1" applyNumberFormat="1" applyFont="1" applyFill="1" applyBorder="1">
      <alignment vertical="center"/>
    </xf>
    <xf numFmtId="3" fontId="0" fillId="2" borderId="28" xfId="1" applyNumberFormat="1" applyFont="1" applyFill="1" applyBorder="1">
      <alignment vertical="center"/>
    </xf>
    <xf numFmtId="3" fontId="0" fillId="2" borderId="11" xfId="1" applyNumberFormat="1" applyFont="1" applyFill="1" applyBorder="1">
      <alignment vertical="center"/>
    </xf>
    <xf numFmtId="3" fontId="0" fillId="2" borderId="57" xfId="1" applyNumberFormat="1" applyFont="1" applyFill="1" applyBorder="1">
      <alignment vertical="center"/>
    </xf>
    <xf numFmtId="3" fontId="0" fillId="2" borderId="43" xfId="1" applyNumberFormat="1" applyFont="1" applyFill="1" applyBorder="1">
      <alignment vertical="center"/>
    </xf>
    <xf numFmtId="3" fontId="0" fillId="2" borderId="75" xfId="1" applyNumberFormat="1" applyFont="1" applyFill="1" applyBorder="1">
      <alignment vertical="center"/>
    </xf>
    <xf numFmtId="3" fontId="0" fillId="2" borderId="3" xfId="1" applyNumberFormat="1" applyFont="1" applyFill="1" applyBorder="1">
      <alignment vertical="center"/>
    </xf>
    <xf numFmtId="3" fontId="0" fillId="2" borderId="7" xfId="1" applyNumberFormat="1" applyFont="1" applyFill="1" applyBorder="1">
      <alignment vertical="center"/>
    </xf>
    <xf numFmtId="3" fontId="0" fillId="2" borderId="94" xfId="1" applyNumberFormat="1" applyFont="1" applyFill="1" applyBorder="1">
      <alignment vertical="center"/>
    </xf>
    <xf numFmtId="3" fontId="0" fillId="2" borderId="8" xfId="1" applyNumberFormat="1" applyFont="1" applyFill="1" applyBorder="1">
      <alignment vertical="center"/>
    </xf>
    <xf numFmtId="176" fontId="0" fillId="2" borderId="27" xfId="1" applyNumberFormat="1" applyFont="1" applyFill="1" applyBorder="1">
      <alignment vertical="center"/>
    </xf>
    <xf numFmtId="3" fontId="0" fillId="2" borderId="70" xfId="1" applyNumberFormat="1" applyFont="1" applyFill="1" applyBorder="1">
      <alignment vertical="center"/>
    </xf>
    <xf numFmtId="3" fontId="0" fillId="2" borderId="105" xfId="1" applyNumberFormat="1" applyFont="1" applyFill="1" applyBorder="1">
      <alignment vertical="center"/>
    </xf>
    <xf numFmtId="3" fontId="0" fillId="2" borderId="100" xfId="1" applyNumberFormat="1" applyFont="1" applyFill="1" applyBorder="1">
      <alignment vertical="center"/>
    </xf>
    <xf numFmtId="3" fontId="0" fillId="2" borderId="104" xfId="1" applyNumberFormat="1" applyFont="1" applyFill="1" applyBorder="1">
      <alignment vertical="center"/>
    </xf>
    <xf numFmtId="3" fontId="0" fillId="2" borderId="18" xfId="1" applyNumberFormat="1" applyFont="1" applyFill="1" applyBorder="1">
      <alignment vertical="center"/>
    </xf>
    <xf numFmtId="176" fontId="0" fillId="2" borderId="89" xfId="1" applyNumberFormat="1" applyFont="1" applyFill="1" applyBorder="1">
      <alignment vertical="center"/>
    </xf>
    <xf numFmtId="3" fontId="0" fillId="2" borderId="17" xfId="1" applyNumberFormat="1" applyFont="1" applyFill="1" applyBorder="1">
      <alignment vertical="center"/>
    </xf>
    <xf numFmtId="3" fontId="0" fillId="2" borderId="19" xfId="1" applyNumberFormat="1" applyFont="1" applyFill="1" applyBorder="1">
      <alignment vertical="center"/>
    </xf>
    <xf numFmtId="3" fontId="0" fillId="2" borderId="45" xfId="1" applyNumberFormat="1" applyFont="1" applyFill="1" applyBorder="1">
      <alignment vertical="center"/>
    </xf>
    <xf numFmtId="3" fontId="0" fillId="2" borderId="44" xfId="1" applyNumberFormat="1" applyFont="1" applyFill="1" applyBorder="1">
      <alignment vertical="center"/>
    </xf>
    <xf numFmtId="3" fontId="0" fillId="2" borderId="40" xfId="1" applyNumberFormat="1" applyFont="1" applyFill="1" applyBorder="1">
      <alignment vertical="center"/>
    </xf>
    <xf numFmtId="3" fontId="6" fillId="2" borderId="0" xfId="1" applyNumberFormat="1" applyFont="1" applyFill="1">
      <alignment vertical="center"/>
    </xf>
    <xf numFmtId="3" fontId="0" fillId="2" borderId="1" xfId="1" applyNumberFormat="1" applyFont="1" applyFill="1" applyBorder="1">
      <alignment vertical="center"/>
    </xf>
    <xf numFmtId="3" fontId="0" fillId="2" borderId="107" xfId="1" applyNumberFormat="1" applyFont="1" applyFill="1" applyBorder="1" applyAlignment="1">
      <alignment horizontal="center" vertical="center"/>
    </xf>
    <xf numFmtId="3" fontId="0" fillId="2" borderId="103" xfId="1" applyNumberFormat="1" applyFont="1" applyFill="1" applyBorder="1">
      <alignment vertical="center"/>
    </xf>
    <xf numFmtId="3" fontId="0" fillId="2" borderId="50" xfId="1" applyNumberFormat="1" applyFont="1" applyFill="1" applyBorder="1">
      <alignment vertical="center"/>
    </xf>
    <xf numFmtId="3" fontId="0" fillId="2" borderId="79" xfId="1" applyNumberFormat="1" applyFont="1" applyFill="1" applyBorder="1">
      <alignment vertical="center"/>
    </xf>
    <xf numFmtId="3" fontId="0" fillId="2" borderId="78" xfId="1" applyNumberFormat="1" applyFont="1" applyFill="1" applyBorder="1">
      <alignment vertical="center"/>
    </xf>
    <xf numFmtId="3" fontId="0" fillId="2" borderId="11" xfId="1" applyNumberFormat="1" applyFont="1" applyFill="1" applyBorder="1" applyAlignment="1">
      <alignment horizontal="left" vertical="center"/>
    </xf>
    <xf numFmtId="3" fontId="0" fillId="2" borderId="88" xfId="1" applyNumberFormat="1" applyFont="1" applyFill="1" applyBorder="1">
      <alignment vertical="center"/>
    </xf>
    <xf numFmtId="3" fontId="0" fillId="2" borderId="14" xfId="1" applyNumberFormat="1" applyFont="1" applyFill="1" applyBorder="1">
      <alignment vertical="center"/>
    </xf>
    <xf numFmtId="3" fontId="0" fillId="2" borderId="92" xfId="1" applyNumberFormat="1" applyFont="1" applyFill="1" applyBorder="1">
      <alignment vertical="center"/>
    </xf>
    <xf numFmtId="3" fontId="0" fillId="2" borderId="54" xfId="1" applyNumberFormat="1" applyFont="1" applyFill="1" applyBorder="1" applyAlignment="1">
      <alignment horizontal="center" vertical="center"/>
    </xf>
    <xf numFmtId="3" fontId="0" fillId="2" borderId="36" xfId="1" applyNumberFormat="1" applyFont="1" applyFill="1" applyBorder="1" applyAlignment="1">
      <alignment horizontal="center" vertical="center"/>
    </xf>
    <xf numFmtId="3" fontId="0" fillId="2" borderId="111" xfId="1" applyNumberFormat="1" applyFont="1" applyFill="1" applyBorder="1" applyAlignment="1">
      <alignment horizontal="center" vertical="center"/>
    </xf>
    <xf numFmtId="3" fontId="0" fillId="2" borderId="102" xfId="1" applyNumberFormat="1" applyFont="1" applyFill="1" applyBorder="1">
      <alignment vertical="center"/>
    </xf>
    <xf numFmtId="3" fontId="0" fillId="2" borderId="108" xfId="1" applyNumberFormat="1" applyFont="1" applyFill="1" applyBorder="1">
      <alignment vertical="center"/>
    </xf>
    <xf numFmtId="3" fontId="0" fillId="2" borderId="106" xfId="1" applyNumberFormat="1" applyFont="1" applyFill="1" applyBorder="1">
      <alignment vertical="center"/>
    </xf>
    <xf numFmtId="3" fontId="0" fillId="2" borderId="101" xfId="1" applyNumberFormat="1" applyFont="1" applyFill="1" applyBorder="1">
      <alignment vertical="center"/>
    </xf>
    <xf numFmtId="3" fontId="0" fillId="2" borderId="76" xfId="1" applyNumberFormat="1" applyFont="1" applyFill="1" applyBorder="1" applyAlignment="1">
      <alignment horizontal="center" vertical="center"/>
    </xf>
    <xf numFmtId="3" fontId="0" fillId="2" borderId="6" xfId="1" applyNumberFormat="1" applyFont="1" applyFill="1" applyBorder="1" applyAlignment="1">
      <alignment horizontal="center" vertical="center"/>
    </xf>
    <xf numFmtId="3" fontId="0" fillId="2" borderId="81" xfId="1" applyNumberFormat="1" applyFont="1" applyFill="1" applyBorder="1" applyAlignment="1">
      <alignment horizontal="center" vertical="center"/>
    </xf>
    <xf numFmtId="3" fontId="3" fillId="2" borderId="0" xfId="1" applyNumberFormat="1" applyFont="1" applyFill="1">
      <alignment vertical="center"/>
    </xf>
    <xf numFmtId="3" fontId="10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>
      <alignment vertical="center"/>
    </xf>
    <xf numFmtId="3" fontId="1" fillId="2" borderId="36" xfId="1" applyNumberFormat="1" applyFont="1" applyFill="1" applyBorder="1" applyAlignment="1">
      <alignment horizontal="center" vertical="center"/>
    </xf>
    <xf numFmtId="3" fontId="1" fillId="2" borderId="66" xfId="1" applyNumberFormat="1" applyFont="1" applyFill="1" applyBorder="1" applyAlignment="1">
      <alignment horizontal="center" vertical="center"/>
    </xf>
    <xf numFmtId="3" fontId="3" fillId="2" borderId="37" xfId="1" applyNumberFormat="1" applyFont="1" applyFill="1" applyBorder="1">
      <alignment vertical="center"/>
    </xf>
    <xf numFmtId="3" fontId="8" fillId="2" borderId="113" xfId="1" applyNumberFormat="1" applyFont="1" applyFill="1" applyBorder="1">
      <alignment vertical="center"/>
    </xf>
    <xf numFmtId="3" fontId="3" fillId="2" borderId="110" xfId="1" applyNumberFormat="1" applyFont="1" applyFill="1" applyBorder="1">
      <alignment vertical="center"/>
    </xf>
    <xf numFmtId="3" fontId="3" fillId="2" borderId="25" xfId="1" applyNumberFormat="1" applyFont="1" applyFill="1" applyBorder="1">
      <alignment vertical="center"/>
    </xf>
    <xf numFmtId="176" fontId="0" fillId="2" borderId="25" xfId="1" applyNumberFormat="1" applyFont="1" applyFill="1" applyBorder="1">
      <alignment vertical="center"/>
    </xf>
    <xf numFmtId="180" fontId="0" fillId="2" borderId="113" xfId="0" applyNumberFormat="1" applyFill="1" applyBorder="1">
      <alignment vertical="center"/>
    </xf>
    <xf numFmtId="3" fontId="8" fillId="2" borderId="71" xfId="1" applyNumberFormat="1" applyFont="1" applyFill="1" applyBorder="1">
      <alignment vertical="center"/>
    </xf>
    <xf numFmtId="3" fontId="8" fillId="2" borderId="2" xfId="1" applyNumberFormat="1" applyFont="1" applyFill="1" applyBorder="1">
      <alignment vertical="center"/>
    </xf>
    <xf numFmtId="180" fontId="8" fillId="2" borderId="113" xfId="0" applyNumberFormat="1" applyFont="1" applyFill="1" applyBorder="1">
      <alignment vertical="center"/>
    </xf>
    <xf numFmtId="3" fontId="0" fillId="2" borderId="71" xfId="1" applyNumberFormat="1" applyFont="1" applyFill="1" applyBorder="1">
      <alignment vertical="center"/>
    </xf>
    <xf numFmtId="3" fontId="8" fillId="2" borderId="94" xfId="1" applyNumberFormat="1" applyFont="1" applyFill="1" applyBorder="1">
      <alignment vertical="center"/>
    </xf>
    <xf numFmtId="3" fontId="3" fillId="2" borderId="83" xfId="1" applyNumberFormat="1" applyFont="1" applyFill="1" applyBorder="1">
      <alignment vertical="center"/>
    </xf>
    <xf numFmtId="180" fontId="0" fillId="2" borderId="21" xfId="0" applyNumberFormat="1" applyFill="1" applyBorder="1">
      <alignment vertical="center"/>
    </xf>
    <xf numFmtId="180" fontId="0" fillId="2" borderId="26" xfId="0" applyNumberFormat="1" applyFill="1" applyBorder="1">
      <alignment vertical="center"/>
    </xf>
    <xf numFmtId="180" fontId="0" fillId="2" borderId="22" xfId="0" applyNumberFormat="1" applyFill="1" applyBorder="1">
      <alignment vertical="center"/>
    </xf>
    <xf numFmtId="180" fontId="8" fillId="2" borderId="21" xfId="0" applyNumberFormat="1" applyFont="1" applyFill="1" applyBorder="1">
      <alignment vertical="center"/>
    </xf>
    <xf numFmtId="180" fontId="0" fillId="2" borderId="94" xfId="0" applyNumberFormat="1" applyFill="1" applyBorder="1">
      <alignment vertical="center"/>
    </xf>
    <xf numFmtId="180" fontId="8" fillId="2" borderId="94" xfId="0" applyNumberFormat="1" applyFont="1" applyFill="1" applyBorder="1">
      <alignment vertical="center"/>
    </xf>
    <xf numFmtId="3" fontId="0" fillId="2" borderId="122" xfId="1" applyNumberFormat="1" applyFont="1" applyFill="1" applyBorder="1">
      <alignment vertical="center"/>
    </xf>
    <xf numFmtId="3" fontId="8" fillId="2" borderId="122" xfId="1" applyNumberFormat="1" applyFont="1" applyFill="1" applyBorder="1">
      <alignment vertical="center"/>
    </xf>
    <xf numFmtId="178" fontId="0" fillId="2" borderId="87" xfId="1" applyNumberFormat="1" applyFont="1" applyFill="1" applyBorder="1">
      <alignment vertical="center"/>
    </xf>
    <xf numFmtId="176" fontId="8" fillId="2" borderId="62" xfId="1" applyNumberFormat="1" applyFont="1" applyFill="1" applyBorder="1">
      <alignment vertical="center"/>
    </xf>
    <xf numFmtId="180" fontId="0" fillId="2" borderId="12" xfId="0" applyNumberFormat="1" applyFill="1" applyBorder="1">
      <alignment vertical="center"/>
    </xf>
    <xf numFmtId="178" fontId="8" fillId="2" borderId="87" xfId="1" applyNumberFormat="1" applyFont="1" applyFill="1" applyBorder="1">
      <alignment vertical="center"/>
    </xf>
    <xf numFmtId="176" fontId="0" fillId="2" borderId="62" xfId="1" applyNumberFormat="1" applyFont="1" applyFill="1" applyBorder="1">
      <alignment vertical="center"/>
    </xf>
    <xf numFmtId="3" fontId="8" fillId="2" borderId="87" xfId="1" applyNumberFormat="1" applyFont="1" applyFill="1" applyBorder="1">
      <alignment vertical="center"/>
    </xf>
    <xf numFmtId="178" fontId="0" fillId="2" borderId="48" xfId="1" applyNumberFormat="1" applyFont="1" applyFill="1" applyBorder="1">
      <alignment vertical="center"/>
    </xf>
    <xf numFmtId="178" fontId="8" fillId="2" borderId="48" xfId="1" applyNumberFormat="1" applyFont="1" applyFill="1" applyBorder="1">
      <alignment vertical="center"/>
    </xf>
    <xf numFmtId="3" fontId="8" fillId="2" borderId="95" xfId="1" applyNumberFormat="1" applyFont="1" applyFill="1" applyBorder="1">
      <alignment vertical="center"/>
    </xf>
    <xf numFmtId="180" fontId="0" fillId="2" borderId="57" xfId="0" applyNumberFormat="1" applyFill="1" applyBorder="1">
      <alignment vertical="center"/>
    </xf>
    <xf numFmtId="3" fontId="8" fillId="2" borderId="56" xfId="1" applyNumberFormat="1" applyFont="1" applyFill="1" applyBorder="1">
      <alignment vertical="center"/>
    </xf>
    <xf numFmtId="180" fontId="0" fillId="2" borderId="60" xfId="0" applyNumberFormat="1" applyFill="1" applyBorder="1">
      <alignment vertical="center"/>
    </xf>
    <xf numFmtId="180" fontId="8" fillId="2" borderId="57" xfId="0" applyNumberFormat="1" applyFont="1" applyFill="1" applyBorder="1">
      <alignment vertical="center"/>
    </xf>
    <xf numFmtId="176" fontId="0" fillId="2" borderId="65" xfId="1" applyNumberFormat="1" applyFont="1" applyFill="1" applyBorder="1">
      <alignment vertical="center"/>
    </xf>
    <xf numFmtId="180" fontId="0" fillId="2" borderId="43" xfId="0" applyNumberFormat="1" applyFill="1" applyBorder="1">
      <alignment vertical="center"/>
    </xf>
    <xf numFmtId="180" fontId="0" fillId="2" borderId="42" xfId="0" applyNumberFormat="1" applyFill="1" applyBorder="1">
      <alignment vertical="center"/>
    </xf>
    <xf numFmtId="180" fontId="0" fillId="2" borderId="67" xfId="0" applyNumberFormat="1" applyFill="1" applyBorder="1">
      <alignment vertical="center"/>
    </xf>
    <xf numFmtId="180" fontId="8" fillId="2" borderId="43" xfId="0" applyNumberFormat="1" applyFont="1" applyFill="1" applyBorder="1">
      <alignment vertical="center"/>
    </xf>
    <xf numFmtId="3" fontId="8" fillId="2" borderId="3" xfId="1" applyNumberFormat="1" applyFont="1" applyFill="1" applyBorder="1">
      <alignment vertical="center"/>
    </xf>
    <xf numFmtId="3" fontId="8" fillId="2" borderId="112" xfId="1" applyNumberFormat="1" applyFont="1" applyFill="1" applyBorder="1">
      <alignment vertical="center"/>
    </xf>
    <xf numFmtId="178" fontId="0" fillId="2" borderId="7" xfId="1" applyNumberFormat="1" applyFont="1" applyFill="1" applyBorder="1">
      <alignment vertical="center"/>
    </xf>
    <xf numFmtId="178" fontId="8" fillId="2" borderId="7" xfId="1" applyNumberFormat="1" applyFont="1" applyFill="1" applyBorder="1">
      <alignment vertical="center"/>
    </xf>
    <xf numFmtId="180" fontId="0" fillId="2" borderId="113" xfId="0" applyNumberFormat="1" applyFill="1" applyBorder="1" applyAlignment="1">
      <alignment vertical="center" wrapText="1"/>
    </xf>
    <xf numFmtId="180" fontId="0" fillId="2" borderId="25" xfId="0" applyNumberFormat="1" applyFill="1" applyBorder="1" applyAlignment="1">
      <alignment vertical="center" wrapText="1"/>
    </xf>
    <xf numFmtId="180" fontId="0" fillId="2" borderId="18" xfId="0" applyNumberFormat="1" applyFill="1" applyBorder="1" applyAlignment="1">
      <alignment vertical="center" wrapText="1"/>
    </xf>
    <xf numFmtId="180" fontId="8" fillId="2" borderId="113" xfId="0" applyNumberFormat="1" applyFont="1" applyFill="1" applyBorder="1" applyAlignment="1">
      <alignment vertical="center" wrapText="1"/>
    </xf>
    <xf numFmtId="176" fontId="0" fillId="2" borderId="26" xfId="1" applyNumberFormat="1" applyFont="1" applyFill="1" applyBorder="1" applyAlignment="1">
      <alignment vertical="center" wrapText="1"/>
    </xf>
    <xf numFmtId="180" fontId="3" fillId="2" borderId="21" xfId="2" quotePrefix="1" applyNumberFormat="1" applyFont="1" applyFill="1" applyBorder="1">
      <alignment vertical="center"/>
    </xf>
    <xf numFmtId="180" fontId="3" fillId="2" borderId="26" xfId="2" quotePrefix="1" applyNumberFormat="1" applyFont="1" applyFill="1" applyBorder="1">
      <alignment vertical="center"/>
    </xf>
    <xf numFmtId="180" fontId="8" fillId="2" borderId="21" xfId="2" quotePrefix="1" applyNumberFormat="1" applyFont="1" applyFill="1" applyBorder="1">
      <alignment vertical="center"/>
    </xf>
    <xf numFmtId="180" fontId="0" fillId="2" borderId="21" xfId="0" applyNumberFormat="1" applyFill="1" applyBorder="1" applyAlignment="1">
      <alignment vertical="center" wrapText="1"/>
    </xf>
    <xf numFmtId="180" fontId="0" fillId="2" borderId="26" xfId="0" applyNumberFormat="1" applyFill="1" applyBorder="1" applyAlignment="1">
      <alignment vertical="center" wrapText="1"/>
    </xf>
    <xf numFmtId="180" fontId="8" fillId="2" borderId="21" xfId="0" applyNumberFormat="1" applyFont="1" applyFill="1" applyBorder="1" applyAlignment="1">
      <alignment vertical="center" wrapText="1"/>
    </xf>
    <xf numFmtId="178" fontId="0" fillId="2" borderId="21" xfId="1" applyNumberFormat="1" applyFont="1" applyFill="1" applyBorder="1">
      <alignment vertical="center"/>
    </xf>
    <xf numFmtId="178" fontId="8" fillId="2" borderId="21" xfId="1" applyNumberFormat="1" applyFont="1" applyFill="1" applyBorder="1">
      <alignment vertical="center"/>
    </xf>
    <xf numFmtId="3" fontId="0" fillId="2" borderId="125" xfId="1" applyNumberFormat="1" applyFont="1" applyFill="1" applyBorder="1">
      <alignment vertical="center"/>
    </xf>
    <xf numFmtId="3" fontId="0" fillId="2" borderId="126" xfId="1" applyNumberFormat="1" applyFont="1" applyFill="1" applyBorder="1">
      <alignment vertical="center"/>
    </xf>
    <xf numFmtId="176" fontId="0" fillId="2" borderId="68" xfId="1" applyNumberFormat="1" applyFont="1" applyFill="1" applyBorder="1">
      <alignment vertical="center"/>
    </xf>
    <xf numFmtId="181" fontId="0" fillId="2" borderId="21" xfId="1" applyNumberFormat="1" applyFont="1" applyFill="1" applyBorder="1">
      <alignment vertical="center"/>
    </xf>
    <xf numFmtId="181" fontId="8" fillId="2" borderId="21" xfId="1" applyNumberFormat="1" applyFont="1" applyFill="1" applyBorder="1">
      <alignment vertical="center"/>
    </xf>
    <xf numFmtId="181" fontId="0" fillId="2" borderId="43" xfId="0" applyNumberFormat="1" applyFill="1" applyBorder="1">
      <alignment vertical="center"/>
    </xf>
    <xf numFmtId="181" fontId="8" fillId="2" borderId="43" xfId="0" applyNumberFormat="1" applyFont="1" applyFill="1" applyBorder="1">
      <alignment vertical="center"/>
    </xf>
    <xf numFmtId="3" fontId="0" fillId="2" borderId="36" xfId="1" applyNumberFormat="1" applyFont="1" applyFill="1" applyBorder="1">
      <alignment vertical="center"/>
    </xf>
    <xf numFmtId="3" fontId="0" fillId="2" borderId="124" xfId="1" applyNumberFormat="1" applyFont="1" applyFill="1" applyBorder="1">
      <alignment vertical="center"/>
    </xf>
    <xf numFmtId="181" fontId="0" fillId="2" borderId="7" xfId="1" applyNumberFormat="1" applyFont="1" applyFill="1" applyBorder="1">
      <alignment vertical="center"/>
    </xf>
    <xf numFmtId="181" fontId="8" fillId="2" borderId="7" xfId="1" applyNumberFormat="1" applyFont="1" applyFill="1" applyBorder="1">
      <alignment vertical="center"/>
    </xf>
    <xf numFmtId="181" fontId="0" fillId="2" borderId="17" xfId="1" applyNumberFormat="1" applyFont="1" applyFill="1" applyBorder="1">
      <alignment vertical="center"/>
    </xf>
    <xf numFmtId="181" fontId="8" fillId="2" borderId="17" xfId="1" applyNumberFormat="1" applyFont="1" applyFill="1" applyBorder="1">
      <alignment vertical="center"/>
    </xf>
    <xf numFmtId="181" fontId="0" fillId="2" borderId="21" xfId="0" applyNumberFormat="1" applyFill="1" applyBorder="1">
      <alignment vertical="center"/>
    </xf>
    <xf numFmtId="3" fontId="0" fillId="2" borderId="26" xfId="1" applyNumberFormat="1" applyFont="1" applyFill="1" applyBorder="1" applyAlignment="1">
      <alignment horizontal="left" vertical="center"/>
    </xf>
    <xf numFmtId="181" fontId="8" fillId="2" borderId="21" xfId="0" applyNumberFormat="1" applyFont="1" applyFill="1" applyBorder="1">
      <alignment vertical="center"/>
    </xf>
    <xf numFmtId="181" fontId="0" fillId="2" borderId="11" xfId="1" applyNumberFormat="1" applyFont="1" applyFill="1" applyBorder="1">
      <alignment vertical="center"/>
    </xf>
    <xf numFmtId="181" fontId="8" fillId="2" borderId="11" xfId="1" applyNumberFormat="1" applyFont="1" applyFill="1" applyBorder="1">
      <alignment vertical="center"/>
    </xf>
    <xf numFmtId="3" fontId="0" fillId="2" borderId="127" xfId="1" applyNumberFormat="1" applyFont="1" applyFill="1" applyBorder="1">
      <alignment vertical="center"/>
    </xf>
    <xf numFmtId="3" fontId="0" fillId="2" borderId="117" xfId="1" applyNumberFormat="1" applyFont="1" applyFill="1" applyBorder="1">
      <alignment vertical="center"/>
    </xf>
    <xf numFmtId="3" fontId="0" fillId="2" borderId="119" xfId="1" applyNumberFormat="1" applyFont="1" applyFill="1" applyBorder="1">
      <alignment vertical="center"/>
    </xf>
    <xf numFmtId="176" fontId="0" fillId="2" borderId="64" xfId="1" applyNumberFormat="1" applyFont="1" applyFill="1" applyBorder="1">
      <alignment vertical="center"/>
    </xf>
    <xf numFmtId="181" fontId="0" fillId="2" borderId="48" xfId="1" applyNumberFormat="1" applyFont="1" applyFill="1" applyBorder="1">
      <alignment vertical="center"/>
    </xf>
    <xf numFmtId="181" fontId="8" fillId="2" borderId="48" xfId="1" applyNumberFormat="1" applyFont="1" applyFill="1" applyBorder="1">
      <alignment vertical="center"/>
    </xf>
    <xf numFmtId="181" fontId="0" fillId="2" borderId="28" xfId="1" applyNumberFormat="1" applyFont="1" applyFill="1" applyBorder="1">
      <alignment vertical="center"/>
    </xf>
    <xf numFmtId="180" fontId="0" fillId="2" borderId="29" xfId="0" applyNumberFormat="1" applyFill="1" applyBorder="1">
      <alignment vertical="center"/>
    </xf>
    <xf numFmtId="181" fontId="8" fillId="2" borderId="28" xfId="1" applyNumberFormat="1" applyFont="1" applyFill="1" applyBorder="1">
      <alignment vertical="center"/>
    </xf>
    <xf numFmtId="181" fontId="0" fillId="2" borderId="128" xfId="1" applyNumberFormat="1" applyFont="1" applyFill="1" applyBorder="1">
      <alignment vertical="center"/>
    </xf>
    <xf numFmtId="3" fontId="0" fillId="2" borderId="68" xfId="1" applyNumberFormat="1" applyFont="1" applyFill="1" applyBorder="1">
      <alignment vertical="center"/>
    </xf>
    <xf numFmtId="3" fontId="0" fillId="2" borderId="129" xfId="1" applyNumberFormat="1" applyFont="1" applyFill="1" applyBorder="1">
      <alignment vertical="center"/>
    </xf>
    <xf numFmtId="181" fontId="8" fillId="2" borderId="128" xfId="1" applyNumberFormat="1" applyFont="1" applyFill="1" applyBorder="1">
      <alignment vertical="center"/>
    </xf>
    <xf numFmtId="180" fontId="0" fillId="2" borderId="68" xfId="0" applyNumberFormat="1" applyFill="1" applyBorder="1">
      <alignment vertical="center"/>
    </xf>
    <xf numFmtId="3" fontId="0" fillId="2" borderId="130" xfId="1" applyNumberFormat="1" applyFont="1" applyFill="1" applyBorder="1">
      <alignment vertical="center"/>
    </xf>
    <xf numFmtId="3" fontId="8" fillId="2" borderId="84" xfId="1" applyNumberFormat="1" applyFont="1" applyFill="1" applyBorder="1">
      <alignment vertical="center"/>
    </xf>
    <xf numFmtId="181" fontId="0" fillId="2" borderId="122" xfId="1" applyNumberFormat="1" applyFont="1" applyFill="1" applyBorder="1">
      <alignment vertical="center"/>
    </xf>
    <xf numFmtId="181" fontId="8" fillId="2" borderId="45" xfId="1" applyNumberFormat="1" applyFont="1" applyFill="1" applyBorder="1">
      <alignment vertical="center"/>
    </xf>
    <xf numFmtId="181" fontId="8" fillId="2" borderId="42" xfId="1" applyNumberFormat="1" applyFont="1" applyFill="1" applyBorder="1">
      <alignment vertical="center"/>
    </xf>
    <xf numFmtId="181" fontId="0" fillId="2" borderId="93" xfId="1" applyNumberFormat="1" applyFont="1" applyFill="1" applyBorder="1">
      <alignment vertical="center"/>
    </xf>
    <xf numFmtId="180" fontId="0" fillId="2" borderId="53" xfId="0" applyNumberFormat="1" applyFill="1" applyBorder="1">
      <alignment vertical="center"/>
    </xf>
    <xf numFmtId="180" fontId="0" fillId="2" borderId="5" xfId="0" applyNumberFormat="1" applyFill="1" applyBorder="1">
      <alignment vertical="center"/>
    </xf>
    <xf numFmtId="181" fontId="8" fillId="2" borderId="93" xfId="1" applyNumberFormat="1" applyFont="1" applyFill="1" applyBorder="1">
      <alignment vertical="center"/>
    </xf>
    <xf numFmtId="181" fontId="0" fillId="2" borderId="112" xfId="0" applyNumberFormat="1" applyFill="1" applyBorder="1">
      <alignment vertical="center"/>
    </xf>
    <xf numFmtId="181" fontId="8" fillId="2" borderId="112" xfId="0" applyNumberFormat="1" applyFont="1" applyFill="1" applyBorder="1">
      <alignment vertical="center"/>
    </xf>
    <xf numFmtId="181" fontId="0" fillId="2" borderId="3" xfId="1" applyNumberFormat="1" applyFont="1" applyFill="1" applyBorder="1">
      <alignment vertical="center"/>
    </xf>
    <xf numFmtId="181" fontId="8" fillId="2" borderId="3" xfId="1" applyNumberFormat="1" applyFont="1" applyFill="1" applyBorder="1">
      <alignment vertical="center"/>
    </xf>
    <xf numFmtId="3" fontId="8" fillId="2" borderId="93" xfId="1" applyNumberFormat="1" applyFont="1" applyFill="1" applyBorder="1">
      <alignment vertical="center"/>
    </xf>
    <xf numFmtId="181" fontId="0" fillId="2" borderId="0" xfId="1" applyNumberFormat="1" applyFont="1" applyFill="1" applyBorder="1">
      <alignment vertical="center"/>
    </xf>
    <xf numFmtId="181" fontId="8" fillId="2" borderId="0" xfId="1" applyNumberFormat="1" applyFont="1" applyFill="1" applyBorder="1">
      <alignment vertical="center"/>
    </xf>
    <xf numFmtId="3" fontId="3" fillId="2" borderId="0" xfId="1" applyNumberFormat="1" applyFont="1" applyFill="1" applyAlignment="1">
      <alignment horizontal="center" vertical="center"/>
    </xf>
    <xf numFmtId="3" fontId="6" fillId="0" borderId="0" xfId="1" applyNumberFormat="1" applyFont="1" applyFill="1">
      <alignment vertical="center"/>
    </xf>
    <xf numFmtId="3" fontId="0" fillId="0" borderId="0" xfId="1" applyNumberFormat="1" applyFont="1" applyFill="1" applyAlignment="1">
      <alignment horizontal="right" vertical="center"/>
    </xf>
    <xf numFmtId="3" fontId="0" fillId="0" borderId="1" xfId="1" applyNumberFormat="1" applyFont="1" applyFill="1" applyBorder="1">
      <alignment vertical="center"/>
    </xf>
    <xf numFmtId="3" fontId="0" fillId="0" borderId="2" xfId="1" applyNumberFormat="1" applyFont="1" applyFill="1" applyBorder="1">
      <alignment vertical="center"/>
    </xf>
    <xf numFmtId="3" fontId="5" fillId="0" borderId="118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0" fillId="0" borderId="4" xfId="1" applyNumberFormat="1" applyFont="1" applyFill="1" applyBorder="1">
      <alignment vertical="center"/>
    </xf>
    <xf numFmtId="3" fontId="0" fillId="0" borderId="5" xfId="1" applyNumberFormat="1" applyFont="1" applyFill="1" applyBorder="1">
      <alignment vertical="center"/>
    </xf>
    <xf numFmtId="3" fontId="0" fillId="0" borderId="98" xfId="1" applyNumberFormat="1" applyFont="1" applyFill="1" applyBorder="1" applyAlignment="1">
      <alignment horizontal="center" vertical="center"/>
    </xf>
    <xf numFmtId="3" fontId="0" fillId="0" borderId="36" xfId="1" applyNumberFormat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horizontal="center" vertical="center"/>
    </xf>
    <xf numFmtId="3" fontId="1" fillId="0" borderId="14" xfId="1" applyNumberFormat="1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center" vertical="center"/>
    </xf>
    <xf numFmtId="3" fontId="0" fillId="0" borderId="19" xfId="1" applyNumberFormat="1" applyFont="1" applyFill="1" applyBorder="1">
      <alignment vertical="center"/>
    </xf>
    <xf numFmtId="3" fontId="0" fillId="2" borderId="113" xfId="1" applyNumberFormat="1" applyFont="1" applyFill="1" applyBorder="1">
      <alignment vertical="center"/>
    </xf>
    <xf numFmtId="3" fontId="0" fillId="0" borderId="25" xfId="1" applyNumberFormat="1" applyFont="1" applyFill="1" applyBorder="1">
      <alignment vertical="center"/>
    </xf>
    <xf numFmtId="3" fontId="0" fillId="0" borderId="3" xfId="1" applyNumberFormat="1" applyFont="1" applyFill="1" applyBorder="1">
      <alignment vertical="center"/>
    </xf>
    <xf numFmtId="3" fontId="0" fillId="0" borderId="23" xfId="1" applyNumberFormat="1" applyFont="1" applyFill="1" applyBorder="1">
      <alignment vertical="center"/>
    </xf>
    <xf numFmtId="3" fontId="0" fillId="0" borderId="26" xfId="1" applyNumberFormat="1" applyFont="1" applyFill="1" applyBorder="1">
      <alignment vertical="center"/>
    </xf>
    <xf numFmtId="3" fontId="0" fillId="0" borderId="45" xfId="1" applyNumberFormat="1" applyFont="1" applyFill="1" applyBorder="1">
      <alignment vertical="center"/>
    </xf>
    <xf numFmtId="3" fontId="0" fillId="0" borderId="42" xfId="1" applyNumberFormat="1" applyFont="1" applyFill="1" applyBorder="1">
      <alignment vertical="center"/>
    </xf>
    <xf numFmtId="3" fontId="0" fillId="0" borderId="11" xfId="1" applyNumberFormat="1" applyFont="1" applyFill="1" applyBorder="1">
      <alignment vertical="center"/>
    </xf>
    <xf numFmtId="3" fontId="0" fillId="0" borderId="12" xfId="1" applyNumberFormat="1" applyFont="1" applyFill="1" applyBorder="1" applyAlignment="1">
      <alignment horizontal="center" vertical="center"/>
    </xf>
    <xf numFmtId="3" fontId="0" fillId="0" borderId="13" xfId="1" applyNumberFormat="1" applyFont="1" applyFill="1" applyBorder="1">
      <alignment vertical="center"/>
    </xf>
    <xf numFmtId="3" fontId="0" fillId="0" borderId="15" xfId="1" applyNumberFormat="1" applyFont="1" applyFill="1" applyBorder="1">
      <alignment vertical="center"/>
    </xf>
    <xf numFmtId="3" fontId="0" fillId="0" borderId="30" xfId="1" applyNumberFormat="1" applyFont="1" applyFill="1" applyBorder="1">
      <alignment vertical="center"/>
    </xf>
    <xf numFmtId="3" fontId="0" fillId="0" borderId="27" xfId="1" applyNumberFormat="1" applyFont="1" applyFill="1" applyBorder="1">
      <alignment vertical="center"/>
    </xf>
    <xf numFmtId="3" fontId="0" fillId="0" borderId="5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>
      <alignment vertical="center"/>
    </xf>
    <xf numFmtId="3" fontId="0" fillId="0" borderId="53" xfId="1" applyNumberFormat="1" applyFont="1" applyFill="1" applyBorder="1">
      <alignment vertical="center"/>
    </xf>
    <xf numFmtId="3" fontId="0" fillId="0" borderId="70" xfId="1" applyNumberFormat="1" applyFont="1" applyFill="1" applyBorder="1">
      <alignment vertical="center"/>
    </xf>
    <xf numFmtId="3" fontId="0" fillId="0" borderId="65" xfId="1" applyNumberFormat="1" applyFont="1" applyFill="1" applyBorder="1">
      <alignment vertical="center"/>
    </xf>
    <xf numFmtId="3" fontId="0" fillId="0" borderId="51" xfId="1" applyNumberFormat="1" applyFont="1" applyFill="1" applyBorder="1">
      <alignment vertical="center"/>
    </xf>
    <xf numFmtId="3" fontId="0" fillId="2" borderId="137" xfId="1" applyNumberFormat="1" applyFont="1" applyFill="1" applyBorder="1">
      <alignment vertical="center"/>
    </xf>
    <xf numFmtId="3" fontId="0" fillId="0" borderId="6" xfId="1" applyNumberFormat="1" applyFont="1" applyFill="1" applyBorder="1">
      <alignment vertical="center"/>
    </xf>
    <xf numFmtId="3" fontId="8" fillId="0" borderId="0" xfId="1" applyNumberFormat="1" applyFont="1" applyFill="1">
      <alignment vertical="center"/>
    </xf>
    <xf numFmtId="3" fontId="0" fillId="0" borderId="0" xfId="1" applyNumberFormat="1" applyFont="1" applyFill="1" applyAlignment="1">
      <alignment horizontal="center" vertical="center"/>
    </xf>
    <xf numFmtId="3" fontId="0" fillId="0" borderId="55" xfId="1" applyNumberFormat="1" applyFont="1" applyFill="1" applyBorder="1" applyAlignment="1">
      <alignment horizontal="center" vertical="center"/>
    </xf>
    <xf numFmtId="3" fontId="0" fillId="0" borderId="91" xfId="1" applyNumberFormat="1" applyFont="1" applyFill="1" applyBorder="1">
      <alignment vertical="center"/>
    </xf>
    <xf numFmtId="3" fontId="0" fillId="0" borderId="81" xfId="1" applyNumberFormat="1" applyFont="1" applyFill="1" applyBorder="1">
      <alignment vertical="center"/>
    </xf>
    <xf numFmtId="3" fontId="0" fillId="0" borderId="90" xfId="1" applyNumberFormat="1" applyFont="1" applyFill="1" applyBorder="1">
      <alignment vertical="center"/>
    </xf>
    <xf numFmtId="3" fontId="0" fillId="0" borderId="85" xfId="1" applyNumberFormat="1" applyFont="1" applyFill="1" applyBorder="1">
      <alignment vertical="center"/>
    </xf>
    <xf numFmtId="3" fontId="0" fillId="0" borderId="126" xfId="1" applyNumberFormat="1" applyFont="1" applyFill="1" applyBorder="1">
      <alignment vertical="center"/>
    </xf>
    <xf numFmtId="3" fontId="0" fillId="2" borderId="128" xfId="1" applyNumberFormat="1" applyFont="1" applyFill="1" applyBorder="1">
      <alignment vertical="center"/>
    </xf>
    <xf numFmtId="3" fontId="0" fillId="2" borderId="139" xfId="1" applyNumberFormat="1" applyFont="1" applyFill="1" applyBorder="1">
      <alignment vertical="center"/>
    </xf>
    <xf numFmtId="3" fontId="0" fillId="0" borderId="68" xfId="1" applyNumberFormat="1" applyFont="1" applyFill="1" applyBorder="1">
      <alignment vertical="center"/>
    </xf>
    <xf numFmtId="3" fontId="0" fillId="2" borderId="141" xfId="1" applyNumberFormat="1" applyFont="1" applyFill="1" applyBorder="1">
      <alignment vertical="center"/>
    </xf>
    <xf numFmtId="3" fontId="0" fillId="3" borderId="85" xfId="1" applyNumberFormat="1" applyFont="1" applyFill="1" applyBorder="1">
      <alignment vertical="center"/>
    </xf>
    <xf numFmtId="3" fontId="0" fillId="3" borderId="90" xfId="1" applyNumberFormat="1" applyFont="1" applyFill="1" applyBorder="1">
      <alignment vertical="center"/>
    </xf>
    <xf numFmtId="3" fontId="0" fillId="3" borderId="97" xfId="1" applyNumberFormat="1" applyFont="1" applyFill="1" applyBorder="1">
      <alignment vertical="center"/>
    </xf>
    <xf numFmtId="3" fontId="0" fillId="3" borderId="16" xfId="1" applyNumberFormat="1" applyFont="1" applyFill="1" applyBorder="1">
      <alignment vertical="center"/>
    </xf>
    <xf numFmtId="3" fontId="0" fillId="3" borderId="87" xfId="1" applyNumberFormat="1" applyFont="1" applyFill="1" applyBorder="1">
      <alignment vertical="center"/>
    </xf>
    <xf numFmtId="3" fontId="0" fillId="3" borderId="15" xfId="1" applyNumberFormat="1" applyFont="1" applyFill="1" applyBorder="1">
      <alignment vertical="center"/>
    </xf>
    <xf numFmtId="3" fontId="0" fillId="0" borderId="83" xfId="1" applyNumberFormat="1" applyFont="1" applyFill="1" applyBorder="1">
      <alignment vertical="center"/>
    </xf>
    <xf numFmtId="3" fontId="0" fillId="2" borderId="138" xfId="1" applyNumberFormat="1" applyFont="1" applyFill="1" applyBorder="1">
      <alignment vertical="center"/>
    </xf>
    <xf numFmtId="3" fontId="1" fillId="0" borderId="96" xfId="1" applyNumberFormat="1" applyFont="1" applyFill="1" applyBorder="1" applyAlignment="1">
      <alignment horizontal="center" vertical="center"/>
    </xf>
    <xf numFmtId="3" fontId="0" fillId="0" borderId="110" xfId="1" applyNumberFormat="1" applyFont="1" applyFill="1" applyBorder="1">
      <alignment vertical="center"/>
    </xf>
    <xf numFmtId="3" fontId="0" fillId="0" borderId="142" xfId="1" applyNumberFormat="1" applyFont="1" applyFill="1" applyBorder="1">
      <alignment vertical="center"/>
    </xf>
    <xf numFmtId="3" fontId="0" fillId="0" borderId="84" xfId="1" applyNumberFormat="1" applyFont="1" applyFill="1" applyBorder="1">
      <alignment vertical="center"/>
    </xf>
    <xf numFmtId="3" fontId="0" fillId="0" borderId="86" xfId="1" applyNumberFormat="1" applyFont="1" applyFill="1" applyBorder="1">
      <alignment vertical="center"/>
    </xf>
    <xf numFmtId="3" fontId="0" fillId="0" borderId="0" xfId="1" applyNumberFormat="1" applyFont="1" applyFill="1" applyBorder="1">
      <alignment vertical="center"/>
    </xf>
    <xf numFmtId="3" fontId="0" fillId="2" borderId="131" xfId="1" applyNumberFormat="1" applyFont="1" applyFill="1" applyBorder="1">
      <alignment vertical="center"/>
    </xf>
    <xf numFmtId="3" fontId="0" fillId="2" borderId="132" xfId="1" applyNumberFormat="1" applyFont="1" applyFill="1" applyBorder="1">
      <alignment vertical="center"/>
    </xf>
    <xf numFmtId="3" fontId="0" fillId="2" borderId="140" xfId="1" applyNumberFormat="1" applyFont="1" applyFill="1" applyBorder="1">
      <alignment vertical="center"/>
    </xf>
    <xf numFmtId="3" fontId="0" fillId="2" borderId="133" xfId="1" applyNumberFormat="1" applyFont="1" applyFill="1" applyBorder="1">
      <alignment vertical="center"/>
    </xf>
    <xf numFmtId="3" fontId="0" fillId="2" borderId="134" xfId="1" applyNumberFormat="1" applyFont="1" applyFill="1" applyBorder="1">
      <alignment vertical="center"/>
    </xf>
    <xf numFmtId="3" fontId="0" fillId="2" borderId="135" xfId="1" applyNumberFormat="1" applyFont="1" applyFill="1" applyBorder="1">
      <alignment vertical="center"/>
    </xf>
    <xf numFmtId="3" fontId="0" fillId="2" borderId="136" xfId="1" applyNumberFormat="1" applyFont="1" applyFill="1" applyBorder="1">
      <alignment vertical="center"/>
    </xf>
    <xf numFmtId="3" fontId="12" fillId="2" borderId="0" xfId="1" applyNumberFormat="1" applyFont="1" applyFill="1" applyAlignment="1">
      <alignment horizontal="right" vertical="center"/>
    </xf>
    <xf numFmtId="3" fontId="8" fillId="0" borderId="94" xfId="1" applyNumberFormat="1" applyFont="1" applyFill="1" applyBorder="1">
      <alignment vertical="center"/>
    </xf>
    <xf numFmtId="3" fontId="8" fillId="0" borderId="98" xfId="1" applyNumberFormat="1" applyFont="1" applyFill="1" applyBorder="1">
      <alignment vertical="center"/>
    </xf>
    <xf numFmtId="3" fontId="8" fillId="0" borderId="112" xfId="1" applyNumberFormat="1" applyFont="1" applyFill="1" applyBorder="1">
      <alignment vertical="center"/>
    </xf>
    <xf numFmtId="3" fontId="8" fillId="0" borderId="114" xfId="1" applyNumberFormat="1" applyFont="1" applyFill="1" applyBorder="1">
      <alignment vertical="center"/>
    </xf>
    <xf numFmtId="3" fontId="8" fillId="0" borderId="50" xfId="1" applyNumberFormat="1" applyFont="1" applyFill="1" applyBorder="1">
      <alignment vertical="center"/>
    </xf>
    <xf numFmtId="3" fontId="8" fillId="0" borderId="116" xfId="1" applyNumberFormat="1" applyFont="1" applyFill="1" applyBorder="1">
      <alignment vertical="center"/>
    </xf>
    <xf numFmtId="3" fontId="8" fillId="0" borderId="122" xfId="1" applyNumberFormat="1" applyFont="1" applyFill="1" applyBorder="1">
      <alignment vertical="center"/>
    </xf>
    <xf numFmtId="3" fontId="3" fillId="0" borderId="115" xfId="1" applyNumberFormat="1" applyFont="1" applyFill="1" applyBorder="1" applyAlignment="1">
      <alignment horizontal="center" vertical="center"/>
    </xf>
    <xf numFmtId="3" fontId="8" fillId="0" borderId="93" xfId="1" applyNumberFormat="1" applyFont="1" applyFill="1" applyBorder="1" applyAlignment="1">
      <alignment horizontal="center" vertical="center"/>
    </xf>
    <xf numFmtId="3" fontId="1" fillId="2" borderId="14" xfId="1" applyNumberFormat="1" applyFont="1" applyFill="1" applyBorder="1" applyAlignment="1">
      <alignment horizontal="center" vertical="center"/>
    </xf>
    <xf numFmtId="3" fontId="3" fillId="2" borderId="109" xfId="1" applyNumberFormat="1" applyFont="1" applyFill="1" applyBorder="1">
      <alignment vertical="center"/>
    </xf>
    <xf numFmtId="3" fontId="0" fillId="2" borderId="107" xfId="1" applyNumberFormat="1" applyFont="1" applyFill="1" applyBorder="1">
      <alignment vertical="center"/>
    </xf>
    <xf numFmtId="3" fontId="0" fillId="2" borderId="120" xfId="1" applyNumberFormat="1" applyFont="1" applyFill="1" applyBorder="1">
      <alignment vertical="center"/>
    </xf>
    <xf numFmtId="3" fontId="0" fillId="2" borderId="143" xfId="1" applyNumberFormat="1" applyFont="1" applyFill="1" applyBorder="1" applyAlignment="1">
      <alignment horizontal="center" vertical="center"/>
    </xf>
    <xf numFmtId="3" fontId="0" fillId="2" borderId="27" xfId="1" applyNumberFormat="1" applyFont="1" applyFill="1" applyBorder="1" applyAlignment="1">
      <alignment horizontal="left" vertical="center"/>
    </xf>
    <xf numFmtId="3" fontId="0" fillId="2" borderId="65" xfId="1" applyNumberFormat="1" applyFont="1" applyFill="1" applyBorder="1" applyAlignment="1">
      <alignment horizontal="left" vertical="center"/>
    </xf>
    <xf numFmtId="3" fontId="0" fillId="2" borderId="88" xfId="1" applyNumberFormat="1" applyFont="1" applyFill="1" applyBorder="1" applyAlignment="1">
      <alignment horizontal="center" vertical="center"/>
    </xf>
    <xf numFmtId="3" fontId="0" fillId="2" borderId="92" xfId="1" applyNumberFormat="1" applyFont="1" applyFill="1" applyBorder="1" applyAlignment="1">
      <alignment horizontal="center" vertical="center"/>
    </xf>
    <xf numFmtId="3" fontId="0" fillId="3" borderId="26" xfId="1" applyNumberFormat="1" applyFont="1" applyFill="1" applyBorder="1">
      <alignment vertical="center"/>
    </xf>
    <xf numFmtId="3" fontId="0" fillId="3" borderId="13" xfId="1" applyNumberFormat="1" applyFont="1" applyFill="1" applyBorder="1">
      <alignment vertical="center"/>
    </xf>
    <xf numFmtId="3" fontId="0" fillId="3" borderId="10" xfId="1" applyNumberFormat="1" applyFont="1" applyFill="1" applyBorder="1">
      <alignment vertical="center"/>
    </xf>
    <xf numFmtId="3" fontId="0" fillId="3" borderId="39" xfId="1" applyNumberFormat="1" applyFont="1" applyFill="1" applyBorder="1">
      <alignment vertical="center"/>
    </xf>
    <xf numFmtId="3" fontId="0" fillId="3" borderId="137" xfId="1" applyNumberFormat="1" applyFont="1" applyFill="1" applyBorder="1">
      <alignment vertical="center"/>
    </xf>
    <xf numFmtId="3" fontId="0" fillId="3" borderId="138" xfId="1" applyNumberFormat="1" applyFont="1" applyFill="1" applyBorder="1">
      <alignment vertical="center"/>
    </xf>
    <xf numFmtId="3" fontId="0" fillId="3" borderId="51" xfId="1" applyNumberFormat="1" applyFont="1" applyFill="1" applyBorder="1">
      <alignment vertical="center"/>
    </xf>
    <xf numFmtId="3" fontId="0" fillId="3" borderId="77" xfId="1" applyNumberFormat="1" applyFont="1" applyFill="1" applyBorder="1">
      <alignment vertical="center"/>
    </xf>
    <xf numFmtId="3" fontId="0" fillId="3" borderId="133" xfId="1" applyNumberFormat="1" applyFont="1" applyFill="1" applyBorder="1">
      <alignment vertical="center"/>
    </xf>
    <xf numFmtId="3" fontId="8" fillId="2" borderId="83" xfId="1" applyNumberFormat="1" applyFont="1" applyFill="1" applyBorder="1">
      <alignment vertical="center"/>
    </xf>
    <xf numFmtId="3" fontId="8" fillId="2" borderId="96" xfId="1" applyNumberFormat="1" applyFont="1" applyFill="1" applyBorder="1">
      <alignment vertical="center"/>
    </xf>
    <xf numFmtId="3" fontId="8" fillId="2" borderId="80" xfId="1" applyNumberFormat="1" applyFont="1" applyFill="1" applyBorder="1">
      <alignment vertical="center"/>
    </xf>
    <xf numFmtId="3" fontId="8" fillId="2" borderId="82" xfId="1" applyNumberFormat="1" applyFont="1" applyFill="1" applyBorder="1">
      <alignment vertical="center"/>
    </xf>
    <xf numFmtId="3" fontId="8" fillId="2" borderId="86" xfId="1" applyNumberFormat="1" applyFont="1" applyFill="1" applyBorder="1">
      <alignment vertical="center"/>
    </xf>
    <xf numFmtId="3" fontId="8" fillId="2" borderId="99" xfId="1" applyNumberFormat="1" applyFont="1" applyFill="1" applyBorder="1">
      <alignment vertical="center"/>
    </xf>
    <xf numFmtId="3" fontId="8" fillId="2" borderId="81" xfId="1" applyNumberFormat="1" applyFont="1" applyFill="1" applyBorder="1">
      <alignment vertical="center"/>
    </xf>
    <xf numFmtId="3" fontId="8" fillId="2" borderId="73" xfId="1" applyNumberFormat="1" applyFont="1" applyFill="1" applyBorder="1">
      <alignment vertical="center"/>
    </xf>
    <xf numFmtId="3" fontId="8" fillId="3" borderId="94" xfId="1" applyNumberFormat="1" applyFont="1" applyFill="1" applyBorder="1">
      <alignment vertical="center"/>
    </xf>
    <xf numFmtId="3" fontId="8" fillId="3" borderId="83" xfId="1" applyNumberFormat="1" applyFont="1" applyFill="1" applyBorder="1">
      <alignment vertical="center"/>
    </xf>
    <xf numFmtId="3" fontId="1" fillId="0" borderId="0" xfId="1" applyNumberFormat="1" applyFont="1" applyFill="1" applyAlignment="1">
      <alignment horizontal="right" vertical="center"/>
    </xf>
    <xf numFmtId="3" fontId="3" fillId="3" borderId="83" xfId="1" applyNumberFormat="1" applyFont="1" applyFill="1" applyBorder="1">
      <alignment vertical="center"/>
    </xf>
    <xf numFmtId="3" fontId="3" fillId="3" borderId="26" xfId="1" applyNumberFormat="1" applyFont="1" applyFill="1" applyBorder="1">
      <alignment vertical="center"/>
    </xf>
    <xf numFmtId="3" fontId="8" fillId="3" borderId="95" xfId="1" applyNumberFormat="1" applyFont="1" applyFill="1" applyBorder="1">
      <alignment vertical="center"/>
    </xf>
    <xf numFmtId="3" fontId="8" fillId="3" borderId="91" xfId="1" applyNumberFormat="1" applyFont="1" applyFill="1" applyBorder="1">
      <alignment vertical="center"/>
    </xf>
    <xf numFmtId="3" fontId="0" fillId="3" borderId="27" xfId="1" applyNumberFormat="1" applyFont="1" applyFill="1" applyBorder="1">
      <alignment vertical="center"/>
    </xf>
    <xf numFmtId="3" fontId="0" fillId="4" borderId="121" xfId="1" applyNumberFormat="1" applyFont="1" applyFill="1" applyBorder="1">
      <alignment vertical="center"/>
    </xf>
    <xf numFmtId="3" fontId="0" fillId="0" borderId="66" xfId="1" applyNumberFormat="1" applyFont="1" applyFill="1" applyBorder="1" applyAlignment="1">
      <alignment horizontal="center" vertical="center"/>
    </xf>
    <xf numFmtId="3" fontId="1" fillId="0" borderId="98" xfId="1" applyNumberFormat="1" applyFont="1" applyFill="1" applyBorder="1" applyAlignment="1">
      <alignment horizontal="center" vertical="center"/>
    </xf>
    <xf numFmtId="3" fontId="0" fillId="2" borderId="34" xfId="1" applyNumberFormat="1" applyFont="1" applyFill="1" applyBorder="1" applyAlignment="1">
      <alignment horizontal="center" vertical="center"/>
    </xf>
    <xf numFmtId="3" fontId="0" fillId="2" borderId="35" xfId="1" applyNumberFormat="1" applyFont="1" applyFill="1" applyBorder="1" applyAlignment="1">
      <alignment horizontal="center" vertical="center"/>
    </xf>
    <xf numFmtId="3" fontId="0" fillId="2" borderId="33" xfId="1" applyNumberFormat="1" applyFont="1" applyFill="1" applyBorder="1" applyAlignment="1">
      <alignment horizontal="center" vertical="center"/>
    </xf>
    <xf numFmtId="3" fontId="0" fillId="2" borderId="53" xfId="1" applyNumberFormat="1" applyFont="1" applyFill="1" applyBorder="1" applyAlignment="1">
      <alignment horizontal="center" vertical="center"/>
    </xf>
    <xf numFmtId="180" fontId="11" fillId="3" borderId="1" xfId="0" applyNumberFormat="1" applyFont="1" applyFill="1" applyBorder="1" applyAlignment="1">
      <alignment horizontal="center" vertical="center"/>
    </xf>
    <xf numFmtId="180" fontId="11" fillId="3" borderId="79" xfId="0" applyNumberFormat="1" applyFont="1" applyFill="1" applyBorder="1" applyAlignment="1">
      <alignment horizontal="center" vertical="center"/>
    </xf>
    <xf numFmtId="180" fontId="11" fillId="3" borderId="4" xfId="0" applyNumberFormat="1" applyFont="1" applyFill="1" applyBorder="1" applyAlignment="1">
      <alignment horizontal="center" vertical="center"/>
    </xf>
    <xf numFmtId="180" fontId="11" fillId="3" borderId="78" xfId="0" applyNumberFormat="1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/>
    </xf>
    <xf numFmtId="180" fontId="11" fillId="2" borderId="79" xfId="0" applyNumberFormat="1" applyFont="1" applyFill="1" applyBorder="1" applyAlignment="1">
      <alignment horizontal="center" vertical="center"/>
    </xf>
    <xf numFmtId="180" fontId="11" fillId="2" borderId="4" xfId="0" applyNumberFormat="1" applyFont="1" applyFill="1" applyBorder="1" applyAlignment="1">
      <alignment horizontal="center" vertical="center"/>
    </xf>
    <xf numFmtId="180" fontId="11" fillId="2" borderId="78" xfId="0" applyNumberFormat="1" applyFont="1" applyFill="1" applyBorder="1" applyAlignment="1">
      <alignment horizontal="center" vertical="center"/>
    </xf>
    <xf numFmtId="3" fontId="0" fillId="2" borderId="7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center" vertical="center"/>
    </xf>
    <xf numFmtId="3" fontId="0" fillId="2" borderId="123" xfId="1" applyNumberFormat="1" applyFont="1" applyFill="1" applyBorder="1" applyAlignment="1">
      <alignment horizontal="center" vertical="center"/>
    </xf>
    <xf numFmtId="3" fontId="0" fillId="2" borderId="9" xfId="1" applyNumberFormat="1" applyFont="1" applyFill="1" applyBorder="1" applyAlignment="1">
      <alignment horizontal="center" vertical="center"/>
    </xf>
    <xf numFmtId="180" fontId="11" fillId="2" borderId="76" xfId="0" applyNumberFormat="1" applyFont="1" applyFill="1" applyBorder="1" applyAlignment="1">
      <alignment horizontal="center" vertical="center"/>
    </xf>
    <xf numFmtId="180" fontId="11" fillId="2" borderId="6" xfId="0" applyNumberFormat="1" applyFont="1" applyFill="1" applyBorder="1" applyAlignment="1">
      <alignment horizontal="center" vertical="center"/>
    </xf>
    <xf numFmtId="3" fontId="0" fillId="0" borderId="34" xfId="1" applyNumberFormat="1" applyFont="1" applyFill="1" applyBorder="1" applyAlignment="1">
      <alignment horizontal="center" vertical="center"/>
    </xf>
    <xf numFmtId="3" fontId="0" fillId="0" borderId="69" xfId="1" applyNumberFormat="1" applyFont="1" applyFill="1" applyBorder="1" applyAlignment="1">
      <alignment horizontal="center" vertical="center"/>
    </xf>
    <xf numFmtId="3" fontId="0" fillId="0" borderId="35" xfId="1" applyNumberFormat="1" applyFont="1" applyFill="1" applyBorder="1" applyAlignment="1">
      <alignment horizontal="center" vertical="center"/>
    </xf>
    <xf numFmtId="3" fontId="0" fillId="0" borderId="32" xfId="1" applyNumberFormat="1" applyFont="1" applyFill="1" applyBorder="1" applyAlignment="1">
      <alignment horizontal="center" vertical="center"/>
    </xf>
    <xf numFmtId="3" fontId="0" fillId="0" borderId="33" xfId="1" applyNumberFormat="1" applyFont="1" applyFill="1" applyBorder="1" applyAlignment="1">
      <alignment horizontal="center" vertical="center"/>
    </xf>
  </cellXfs>
  <cellStyles count="7">
    <cellStyle name="パーセント 2" xfId="5" xr:uid="{F787BF8F-8053-4E0C-9668-933C30F2A964}"/>
    <cellStyle name="ハイパーリンク" xfId="2" builtinId="8"/>
    <cellStyle name="桁区切り" xfId="1" builtinId="6"/>
    <cellStyle name="桁区切り 2" xfId="4" xr:uid="{224085AE-E364-460D-A2DC-5BFFE01CAD4E}"/>
    <cellStyle name="桁区切り 2 2" xfId="6" xr:uid="{2738F80D-7108-4D1A-B478-C9DD9FCA3BD0}"/>
    <cellStyle name="標準" xfId="0" builtinId="0"/>
    <cellStyle name="標準 2" xfId="3" xr:uid="{28E60692-BA74-4CCF-8842-68E8CBEC9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7937</xdr:colOff>
      <xdr:row>1</xdr:row>
      <xdr:rowOff>134938</xdr:rowOff>
    </xdr:from>
    <xdr:to>
      <xdr:col>28</xdr:col>
      <xdr:colOff>15875</xdr:colOff>
      <xdr:row>4</xdr:row>
      <xdr:rowOff>15875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1B6A270-2708-461F-80F2-D248EA0BA1D8}"/>
            </a:ext>
          </a:extLst>
        </xdr:cNvPr>
        <xdr:cNvSpPr/>
      </xdr:nvSpPr>
      <xdr:spPr>
        <a:xfrm>
          <a:off x="22812375" y="341313"/>
          <a:ext cx="817563" cy="396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</xdr:row>
      <xdr:rowOff>130969</xdr:rowOff>
    </xdr:from>
    <xdr:to>
      <xdr:col>26</xdr:col>
      <xdr:colOff>23812</xdr:colOff>
      <xdr:row>4</xdr:row>
      <xdr:rowOff>35718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EF7F404-730F-923F-AF34-59DF2FF6E23D}"/>
            </a:ext>
          </a:extLst>
        </xdr:cNvPr>
        <xdr:cNvSpPr/>
      </xdr:nvSpPr>
      <xdr:spPr>
        <a:xfrm>
          <a:off x="4155281" y="523875"/>
          <a:ext cx="821531" cy="25003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20140;&#27211;&#31246;&#29702;&#22763;@32,400&#20870;&#27770;&#31639;156,600&#20870;" TargetMode="External"/><Relationship Id="rId2" Type="http://schemas.openxmlformats.org/officeDocument/2006/relationships/hyperlink" Target="mailto:&#20140;&#27211;&#31246;&#29702;&#22763;@32,400&#20870;&#27770;&#31639;156,600&#20870;" TargetMode="External"/><Relationship Id="rId1" Type="http://schemas.openxmlformats.org/officeDocument/2006/relationships/hyperlink" Target="mailto:&#20140;&#27211;&#31246;&#29702;&#22763;@32,400&#20870;&#27770;&#31639;156,600&#20870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20140;&#27211;&#31246;&#29702;&#22763;@32,400&#20870;&#27770;&#31639;156,600&#2087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1E3B-DF8A-435D-B6CE-F87F80028ACD}">
  <sheetPr>
    <pageSetUpPr fitToPage="1"/>
  </sheetPr>
  <dimension ref="A1:AP60"/>
  <sheetViews>
    <sheetView tabSelected="1" zoomScale="80" zoomScaleNormal="8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C1" sqref="C1:Z1048576"/>
    </sheetView>
  </sheetViews>
  <sheetFormatPr defaultColWidth="9" defaultRowHeight="13.5" x14ac:dyDescent="0.15"/>
  <cols>
    <col min="1" max="1" width="2.5" style="3" customWidth="1"/>
    <col min="2" max="2" width="43.75" style="3" bestFit="1" customWidth="1"/>
    <col min="3" max="26" width="11.125" style="3" hidden="1" customWidth="1"/>
    <col min="27" max="27" width="13" style="3" customWidth="1"/>
    <col min="28" max="28" width="11.625" style="106" customWidth="1"/>
    <col min="29" max="29" width="11.625" style="3" customWidth="1"/>
    <col min="30" max="30" width="12.625" style="3" customWidth="1"/>
    <col min="31" max="31" width="10.25" style="3" customWidth="1"/>
    <col min="32" max="33" width="11.375" style="3" customWidth="1"/>
    <col min="34" max="34" width="11" style="3" hidden="1" customWidth="1"/>
    <col min="35" max="35" width="51.5" style="3" hidden="1" customWidth="1"/>
    <col min="36" max="36" width="51.25" style="3" hidden="1" customWidth="1"/>
    <col min="37" max="37" width="11" style="108" hidden="1" customWidth="1"/>
    <col min="38" max="38" width="62.75" style="3" hidden="1" customWidth="1"/>
    <col min="39" max="39" width="11" style="108" hidden="1" customWidth="1"/>
    <col min="40" max="40" width="62.75" style="3" hidden="1" customWidth="1"/>
    <col min="41" max="41" width="11" style="108" customWidth="1"/>
    <col min="42" max="42" width="62.75" style="3" customWidth="1"/>
    <col min="43" max="16384" width="9" style="3"/>
  </cols>
  <sheetData>
    <row r="1" spans="1:42" ht="17.25" x14ac:dyDescent="0.15">
      <c r="AG1" s="107"/>
    </row>
    <row r="2" spans="1:42" ht="14.25" thickBot="1" x14ac:dyDescent="0.2">
      <c r="A2" s="85" t="s">
        <v>191</v>
      </c>
      <c r="AG2" s="14" t="s">
        <v>25</v>
      </c>
    </row>
    <row r="3" spans="1:42" x14ac:dyDescent="0.15">
      <c r="A3" s="86"/>
      <c r="B3" s="90"/>
      <c r="C3" s="332" t="s">
        <v>24</v>
      </c>
      <c r="D3" s="332"/>
      <c r="E3" s="330" t="s">
        <v>40</v>
      </c>
      <c r="F3" s="332"/>
      <c r="G3" s="330" t="s">
        <v>29</v>
      </c>
      <c r="H3" s="332"/>
      <c r="I3" s="330" t="s">
        <v>30</v>
      </c>
      <c r="J3" s="332"/>
      <c r="K3" s="330" t="s">
        <v>31</v>
      </c>
      <c r="L3" s="332"/>
      <c r="M3" s="330" t="s">
        <v>32</v>
      </c>
      <c r="N3" s="332"/>
      <c r="O3" s="330" t="s">
        <v>33</v>
      </c>
      <c r="P3" s="332"/>
      <c r="Q3" s="330" t="s">
        <v>34</v>
      </c>
      <c r="R3" s="332"/>
      <c r="S3" s="330" t="s">
        <v>35</v>
      </c>
      <c r="T3" s="332"/>
      <c r="U3" s="330" t="s">
        <v>36</v>
      </c>
      <c r="V3" s="332"/>
      <c r="W3" s="330" t="s">
        <v>37</v>
      </c>
      <c r="X3" s="332"/>
      <c r="Y3" s="330" t="s">
        <v>38</v>
      </c>
      <c r="Z3" s="331"/>
      <c r="AA3" s="103" t="s">
        <v>42</v>
      </c>
      <c r="AB3" s="291" t="s">
        <v>184</v>
      </c>
      <c r="AC3" s="98" t="s">
        <v>42</v>
      </c>
      <c r="AD3" s="342" t="s">
        <v>44</v>
      </c>
      <c r="AE3" s="343" t="s">
        <v>185</v>
      </c>
      <c r="AF3" s="345" t="s">
        <v>45</v>
      </c>
      <c r="AG3" s="342" t="s">
        <v>28</v>
      </c>
      <c r="AH3" s="338" t="s">
        <v>46</v>
      </c>
      <c r="AI3" s="339"/>
      <c r="AJ3" s="347" t="s">
        <v>39</v>
      </c>
      <c r="AK3" s="338" t="s">
        <v>47</v>
      </c>
      <c r="AL3" s="339"/>
      <c r="AM3" s="334" t="s">
        <v>48</v>
      </c>
      <c r="AN3" s="335"/>
      <c r="AO3" s="334" t="s">
        <v>173</v>
      </c>
      <c r="AP3" s="335"/>
    </row>
    <row r="4" spans="1:42" ht="14.25" thickBot="1" x14ac:dyDescent="0.2">
      <c r="A4" s="48"/>
      <c r="B4" s="91"/>
      <c r="C4" s="87" t="s">
        <v>43</v>
      </c>
      <c r="D4" s="97" t="s">
        <v>182</v>
      </c>
      <c r="E4" s="109" t="s">
        <v>49</v>
      </c>
      <c r="F4" s="97" t="s">
        <v>182</v>
      </c>
      <c r="G4" s="109" t="s">
        <v>49</v>
      </c>
      <c r="H4" s="97" t="s">
        <v>182</v>
      </c>
      <c r="I4" s="109" t="s">
        <v>49</v>
      </c>
      <c r="J4" s="97" t="s">
        <v>182</v>
      </c>
      <c r="K4" s="109" t="s">
        <v>49</v>
      </c>
      <c r="L4" s="97" t="s">
        <v>182</v>
      </c>
      <c r="M4" s="109" t="s">
        <v>49</v>
      </c>
      <c r="N4" s="97" t="s">
        <v>182</v>
      </c>
      <c r="O4" s="109" t="s">
        <v>49</v>
      </c>
      <c r="P4" s="97" t="s">
        <v>182</v>
      </c>
      <c r="Q4" s="109" t="s">
        <v>49</v>
      </c>
      <c r="R4" s="97" t="s">
        <v>182</v>
      </c>
      <c r="S4" s="109" t="s">
        <v>49</v>
      </c>
      <c r="T4" s="97" t="s">
        <v>182</v>
      </c>
      <c r="U4" s="109" t="s">
        <v>49</v>
      </c>
      <c r="V4" s="97" t="s">
        <v>182</v>
      </c>
      <c r="W4" s="109" t="s">
        <v>49</v>
      </c>
      <c r="X4" s="97" t="s">
        <v>182</v>
      </c>
      <c r="Y4" s="293" t="s">
        <v>49</v>
      </c>
      <c r="Z4" s="38" t="s">
        <v>182</v>
      </c>
      <c r="AA4" s="104" t="s">
        <v>27</v>
      </c>
      <c r="AB4" s="292" t="s">
        <v>190</v>
      </c>
      <c r="AC4" s="105" t="s">
        <v>188</v>
      </c>
      <c r="AD4" s="333"/>
      <c r="AE4" s="344"/>
      <c r="AF4" s="346"/>
      <c r="AG4" s="333"/>
      <c r="AH4" s="340"/>
      <c r="AI4" s="341"/>
      <c r="AJ4" s="348"/>
      <c r="AK4" s="340"/>
      <c r="AL4" s="341"/>
      <c r="AM4" s="336"/>
      <c r="AN4" s="337"/>
      <c r="AO4" s="336"/>
      <c r="AP4" s="337"/>
    </row>
    <row r="5" spans="1:42" x14ac:dyDescent="0.15">
      <c r="A5" s="69"/>
      <c r="B5" s="37" t="s">
        <v>50</v>
      </c>
      <c r="C5" s="294">
        <v>881100</v>
      </c>
      <c r="D5" s="111">
        <v>550000</v>
      </c>
      <c r="E5" s="60"/>
      <c r="F5" s="60">
        <v>440000</v>
      </c>
      <c r="G5" s="60">
        <v>330000</v>
      </c>
      <c r="H5" s="60"/>
      <c r="I5" s="60">
        <v>330000</v>
      </c>
      <c r="J5" s="60">
        <v>330000</v>
      </c>
      <c r="K5" s="60">
        <v>330000</v>
      </c>
      <c r="L5" s="60">
        <v>220000</v>
      </c>
      <c r="M5" s="60">
        <v>330000</v>
      </c>
      <c r="N5" s="60">
        <v>586000</v>
      </c>
      <c r="O5" s="60">
        <v>330000</v>
      </c>
      <c r="P5" s="60"/>
      <c r="Q5" s="60">
        <v>110000</v>
      </c>
      <c r="R5" s="60"/>
      <c r="S5" s="60">
        <v>1320000</v>
      </c>
      <c r="T5" s="60"/>
      <c r="U5" s="60">
        <v>330000</v>
      </c>
      <c r="V5" s="60"/>
      <c r="W5" s="60">
        <v>528000</v>
      </c>
      <c r="X5" s="60"/>
      <c r="Y5" s="81">
        <v>660000</v>
      </c>
      <c r="Z5" s="37"/>
      <c r="AA5" s="15">
        <f t="shared" ref="AA5:AA50" si="0">C5+E5+G5+I5+K5+M5+O5+Q5+S5+U5+W5+Y5</f>
        <v>5479100</v>
      </c>
      <c r="AB5" s="112">
        <f t="shared" ref="AB5:AB50" si="1">D5+F5+H5+J5+L5+N5+P5+R5+T5+V5+X5+Z5</f>
        <v>2126000</v>
      </c>
      <c r="AC5" s="113">
        <f>C5+E5+G5+I5+K5+M5</f>
        <v>2201100</v>
      </c>
      <c r="AD5" s="114">
        <f>AB5-AC5</f>
        <v>-75100</v>
      </c>
      <c r="AE5" s="80">
        <v>4840000</v>
      </c>
      <c r="AF5" s="81">
        <f t="shared" ref="AF5:AF47" si="2">AB5-AE5</f>
        <v>-2714000</v>
      </c>
      <c r="AG5" s="115">
        <f>AB5/AE5</f>
        <v>0.43925619834710744</v>
      </c>
      <c r="AH5" s="116">
        <v>6480000</v>
      </c>
      <c r="AI5" s="117" t="s">
        <v>51</v>
      </c>
      <c r="AJ5" s="118" t="s">
        <v>52</v>
      </c>
      <c r="AK5" s="119">
        <v>6160000</v>
      </c>
      <c r="AL5" s="120" t="s">
        <v>53</v>
      </c>
      <c r="AM5" s="119">
        <v>5500000</v>
      </c>
      <c r="AN5" s="120" t="s">
        <v>54</v>
      </c>
      <c r="AO5" s="119">
        <v>4840000</v>
      </c>
      <c r="AP5" s="120" t="s">
        <v>174</v>
      </c>
    </row>
    <row r="6" spans="1:42" x14ac:dyDescent="0.15">
      <c r="A6" s="69"/>
      <c r="B6" s="23" t="s">
        <v>55</v>
      </c>
      <c r="C6" s="88">
        <v>96800</v>
      </c>
      <c r="D6" s="1">
        <v>105600</v>
      </c>
      <c r="E6" s="1"/>
      <c r="F6" s="1">
        <v>140800</v>
      </c>
      <c r="G6" s="1">
        <v>70400</v>
      </c>
      <c r="H6" s="1">
        <v>140800</v>
      </c>
      <c r="I6" s="1">
        <v>140800</v>
      </c>
      <c r="J6" s="1">
        <v>70400</v>
      </c>
      <c r="K6" s="1">
        <v>180400</v>
      </c>
      <c r="L6" s="1"/>
      <c r="M6" s="1">
        <v>176000</v>
      </c>
      <c r="N6" s="1">
        <v>369600</v>
      </c>
      <c r="O6" s="1">
        <v>528000</v>
      </c>
      <c r="P6" s="1"/>
      <c r="Q6" s="1"/>
      <c r="R6" s="1"/>
      <c r="S6" s="1">
        <v>88000</v>
      </c>
      <c r="T6" s="1"/>
      <c r="U6" s="1">
        <v>105600</v>
      </c>
      <c r="V6" s="1"/>
      <c r="W6" s="1"/>
      <c r="X6" s="1"/>
      <c r="Y6" s="36">
        <v>105600</v>
      </c>
      <c r="Z6" s="23"/>
      <c r="AA6" s="4">
        <f t="shared" si="0"/>
        <v>1491600</v>
      </c>
      <c r="AB6" s="121">
        <f t="shared" si="1"/>
        <v>827200</v>
      </c>
      <c r="AC6" s="122">
        <f t="shared" ref="AC6:AC50" si="3">C6+E6+G6+I6+K6+M6</f>
        <v>664400</v>
      </c>
      <c r="AD6" s="39">
        <f t="shared" ref="AD6:AD52" si="4">AB6-AC6</f>
        <v>162800</v>
      </c>
      <c r="AE6" s="44">
        <v>1500000</v>
      </c>
      <c r="AF6" s="36">
        <f t="shared" si="2"/>
        <v>-672800</v>
      </c>
      <c r="AG6" s="43">
        <f t="shared" ref="AG6:AG47" si="5">AB6/AE6</f>
        <v>0.55146666666666666</v>
      </c>
      <c r="AH6" s="123">
        <v>260000</v>
      </c>
      <c r="AI6" s="124" t="s">
        <v>56</v>
      </c>
      <c r="AJ6" s="125" t="s">
        <v>57</v>
      </c>
      <c r="AK6" s="126">
        <v>260000</v>
      </c>
      <c r="AL6" s="124" t="s">
        <v>56</v>
      </c>
      <c r="AM6" s="126">
        <v>1500000</v>
      </c>
      <c r="AN6" s="124" t="s">
        <v>58</v>
      </c>
      <c r="AO6" s="126">
        <v>1500000</v>
      </c>
      <c r="AP6" s="124" t="s">
        <v>58</v>
      </c>
    </row>
    <row r="7" spans="1:42" x14ac:dyDescent="0.15">
      <c r="A7" s="69"/>
      <c r="B7" s="23" t="s">
        <v>59</v>
      </c>
      <c r="C7" s="88"/>
      <c r="D7" s="1"/>
      <c r="E7" s="1"/>
      <c r="F7" s="1"/>
      <c r="G7" s="1">
        <v>860000</v>
      </c>
      <c r="H7" s="1">
        <v>930000</v>
      </c>
      <c r="I7" s="1">
        <v>670000</v>
      </c>
      <c r="J7" s="1">
        <v>650000</v>
      </c>
      <c r="K7" s="1">
        <v>370000</v>
      </c>
      <c r="L7" s="1"/>
      <c r="M7" s="1"/>
      <c r="N7" s="1">
        <v>180000</v>
      </c>
      <c r="O7" s="1"/>
      <c r="P7" s="1"/>
      <c r="Q7" s="1"/>
      <c r="R7" s="1"/>
      <c r="S7" s="1"/>
      <c r="T7" s="1"/>
      <c r="U7" s="1"/>
      <c r="V7" s="1"/>
      <c r="W7" s="1"/>
      <c r="X7" s="1"/>
      <c r="Y7" s="36"/>
      <c r="Z7" s="23"/>
      <c r="AA7" s="4">
        <f t="shared" si="0"/>
        <v>1900000</v>
      </c>
      <c r="AB7" s="319">
        <f t="shared" si="1"/>
        <v>1760000</v>
      </c>
      <c r="AC7" s="322">
        <f t="shared" si="3"/>
        <v>1900000</v>
      </c>
      <c r="AD7" s="323">
        <f t="shared" si="4"/>
        <v>-140000</v>
      </c>
      <c r="AE7" s="44">
        <v>1860000</v>
      </c>
      <c r="AF7" s="36">
        <f t="shared" si="2"/>
        <v>-100000</v>
      </c>
      <c r="AG7" s="43">
        <f t="shared" si="5"/>
        <v>0.94623655913978499</v>
      </c>
      <c r="AH7" s="123">
        <v>1950000</v>
      </c>
      <c r="AI7" s="124" t="s">
        <v>60</v>
      </c>
      <c r="AJ7" s="125" t="s">
        <v>61</v>
      </c>
      <c r="AK7" s="126">
        <v>1930000</v>
      </c>
      <c r="AL7" s="124" t="s">
        <v>62</v>
      </c>
      <c r="AM7" s="126">
        <v>1900000</v>
      </c>
      <c r="AN7" s="124" t="s">
        <v>63</v>
      </c>
      <c r="AO7" s="126">
        <v>1860000</v>
      </c>
      <c r="AP7" s="124" t="s">
        <v>186</v>
      </c>
    </row>
    <row r="8" spans="1:42" x14ac:dyDescent="0.15">
      <c r="A8" s="69"/>
      <c r="B8" s="23" t="s">
        <v>64</v>
      </c>
      <c r="C8" s="88"/>
      <c r="D8" s="1"/>
      <c r="E8" s="1"/>
      <c r="F8" s="1"/>
      <c r="G8" s="1">
        <v>50000</v>
      </c>
      <c r="H8" s="1">
        <v>30000</v>
      </c>
      <c r="I8" s="1">
        <v>50000</v>
      </c>
      <c r="J8" s="1">
        <v>70000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6"/>
      <c r="Z8" s="23"/>
      <c r="AA8" s="4">
        <f t="shared" si="0"/>
        <v>100000</v>
      </c>
      <c r="AB8" s="121">
        <f t="shared" si="1"/>
        <v>100000</v>
      </c>
      <c r="AC8" s="2">
        <f t="shared" si="3"/>
        <v>100000</v>
      </c>
      <c r="AD8" s="23">
        <f t="shared" si="4"/>
        <v>0</v>
      </c>
      <c r="AE8" s="44">
        <v>100000</v>
      </c>
      <c r="AF8" s="36">
        <f t="shared" si="2"/>
        <v>0</v>
      </c>
      <c r="AG8" s="43">
        <f t="shared" si="5"/>
        <v>1</v>
      </c>
      <c r="AH8" s="127">
        <v>120000</v>
      </c>
      <c r="AI8" s="23" t="s">
        <v>65</v>
      </c>
      <c r="AJ8" s="125" t="s">
        <v>66</v>
      </c>
      <c r="AK8" s="128">
        <v>110000</v>
      </c>
      <c r="AL8" s="23" t="s">
        <v>67</v>
      </c>
      <c r="AM8" s="128">
        <v>100000</v>
      </c>
      <c r="AN8" s="23" t="s">
        <v>68</v>
      </c>
      <c r="AO8" s="128">
        <v>100000</v>
      </c>
      <c r="AP8" s="23" t="s">
        <v>68</v>
      </c>
    </row>
    <row r="9" spans="1:42" x14ac:dyDescent="0.15">
      <c r="A9" s="69"/>
      <c r="B9" s="23" t="s">
        <v>69</v>
      </c>
      <c r="C9" s="88"/>
      <c r="D9" s="1"/>
      <c r="E9" s="1"/>
      <c r="F9" s="1"/>
      <c r="G9" s="1">
        <v>1046100</v>
      </c>
      <c r="H9" s="1">
        <v>1150800</v>
      </c>
      <c r="I9" s="1">
        <v>422100</v>
      </c>
      <c r="J9" s="1">
        <v>395100</v>
      </c>
      <c r="K9" s="1">
        <v>97800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6"/>
      <c r="Z9" s="23"/>
      <c r="AA9" s="4">
        <f t="shared" si="0"/>
        <v>1566000</v>
      </c>
      <c r="AB9" s="121">
        <f t="shared" si="1"/>
        <v>1545900</v>
      </c>
      <c r="AC9" s="2">
        <f t="shared" si="3"/>
        <v>1566000</v>
      </c>
      <c r="AD9" s="23">
        <f t="shared" si="4"/>
        <v>-20100</v>
      </c>
      <c r="AE9" s="44">
        <v>1545900</v>
      </c>
      <c r="AF9" s="36">
        <f t="shared" si="2"/>
        <v>0</v>
      </c>
      <c r="AG9" s="43">
        <f t="shared" si="5"/>
        <v>1</v>
      </c>
      <c r="AH9" s="127">
        <v>1638600</v>
      </c>
      <c r="AI9" s="124" t="s">
        <v>70</v>
      </c>
      <c r="AJ9" s="125" t="s">
        <v>71</v>
      </c>
      <c r="AK9" s="128">
        <v>1638300</v>
      </c>
      <c r="AL9" s="124" t="s">
        <v>72</v>
      </c>
      <c r="AM9" s="128">
        <v>1566000</v>
      </c>
      <c r="AN9" s="124" t="s">
        <v>73</v>
      </c>
      <c r="AO9" s="128">
        <v>1545900</v>
      </c>
      <c r="AP9" s="124" t="s">
        <v>175</v>
      </c>
    </row>
    <row r="10" spans="1:42" x14ac:dyDescent="0.15">
      <c r="A10" s="69"/>
      <c r="B10" s="28" t="s">
        <v>74</v>
      </c>
      <c r="C10" s="99"/>
      <c r="D10" s="83"/>
      <c r="E10" s="83">
        <v>13000</v>
      </c>
      <c r="F10" s="83">
        <v>22000</v>
      </c>
      <c r="G10" s="83"/>
      <c r="H10" s="83"/>
      <c r="I10" s="83">
        <v>17000</v>
      </c>
      <c r="J10" s="83">
        <v>45000</v>
      </c>
      <c r="K10" s="83"/>
      <c r="L10" s="83"/>
      <c r="M10" s="83">
        <v>51000</v>
      </c>
      <c r="N10" s="83"/>
      <c r="O10" s="83"/>
      <c r="P10" s="83"/>
      <c r="Q10" s="83"/>
      <c r="R10" s="83"/>
      <c r="S10" s="83"/>
      <c r="T10" s="83"/>
      <c r="U10" s="83">
        <v>66000</v>
      </c>
      <c r="V10" s="83"/>
      <c r="W10" s="83">
        <v>106000</v>
      </c>
      <c r="X10" s="83"/>
      <c r="Y10" s="82">
        <v>101000</v>
      </c>
      <c r="Z10" s="28"/>
      <c r="AA10" s="5">
        <f t="shared" si="0"/>
        <v>354000</v>
      </c>
      <c r="AB10" s="130">
        <f t="shared" si="1"/>
        <v>67000</v>
      </c>
      <c r="AC10" s="35">
        <f t="shared" si="3"/>
        <v>81000</v>
      </c>
      <c r="AD10" s="28">
        <f t="shared" si="4"/>
        <v>-14000</v>
      </c>
      <c r="AE10" s="67">
        <v>370000</v>
      </c>
      <c r="AF10" s="82">
        <f t="shared" si="2"/>
        <v>-303000</v>
      </c>
      <c r="AG10" s="50">
        <f t="shared" si="5"/>
        <v>0.18108108108108109</v>
      </c>
      <c r="AH10" s="131">
        <v>440000</v>
      </c>
      <c r="AI10" s="132" t="s">
        <v>75</v>
      </c>
      <c r="AJ10" s="133" t="s">
        <v>76</v>
      </c>
      <c r="AK10" s="134">
        <v>396000</v>
      </c>
      <c r="AL10" s="135" t="s">
        <v>77</v>
      </c>
      <c r="AM10" s="134">
        <v>320000</v>
      </c>
      <c r="AN10" s="135" t="s">
        <v>78</v>
      </c>
      <c r="AO10" s="134">
        <v>370000</v>
      </c>
      <c r="AP10" s="135" t="s">
        <v>176</v>
      </c>
    </row>
    <row r="11" spans="1:42" x14ac:dyDescent="0.15">
      <c r="A11" s="92" t="s">
        <v>79</v>
      </c>
      <c r="B11" s="93"/>
      <c r="C11" s="77">
        <f t="shared" ref="C11:Y11" si="6">SUM(C5:C10)</f>
        <v>977900</v>
      </c>
      <c r="D11" s="58">
        <f t="shared" ref="D11" si="7">SUM(D5:D10)</f>
        <v>655600</v>
      </c>
      <c r="E11" s="58">
        <f t="shared" si="6"/>
        <v>13000</v>
      </c>
      <c r="F11" s="58">
        <f t="shared" ref="F11" si="8">SUM(F5:F10)</f>
        <v>602800</v>
      </c>
      <c r="G11" s="58">
        <f t="shared" si="6"/>
        <v>2356500</v>
      </c>
      <c r="H11" s="58">
        <f t="shared" ref="H11" si="9">SUM(H5:H10)</f>
        <v>2251600</v>
      </c>
      <c r="I11" s="58">
        <f t="shared" si="6"/>
        <v>1629900</v>
      </c>
      <c r="J11" s="58">
        <f t="shared" ref="J11" si="10">SUM(J5:J10)</f>
        <v>1560500</v>
      </c>
      <c r="K11" s="58">
        <f t="shared" si="6"/>
        <v>978200</v>
      </c>
      <c r="L11" s="58">
        <f t="shared" ref="L11" si="11">SUM(L5:L10)</f>
        <v>220000</v>
      </c>
      <c r="M11" s="58">
        <f t="shared" si="6"/>
        <v>557000</v>
      </c>
      <c r="N11" s="58">
        <f t="shared" ref="N11" si="12">SUM(N5:N10)</f>
        <v>1135600</v>
      </c>
      <c r="O11" s="58">
        <f t="shared" si="6"/>
        <v>858000</v>
      </c>
      <c r="P11" s="58">
        <f t="shared" ref="P11" si="13">SUM(P5:P10)</f>
        <v>0</v>
      </c>
      <c r="Q11" s="58">
        <f t="shared" si="6"/>
        <v>110000</v>
      </c>
      <c r="R11" s="58">
        <f t="shared" ref="R11" si="14">SUM(R5:R10)</f>
        <v>0</v>
      </c>
      <c r="S11" s="58">
        <f t="shared" si="6"/>
        <v>1408000</v>
      </c>
      <c r="T11" s="58">
        <f t="shared" ref="T11" si="15">SUM(T5:T10)</f>
        <v>0</v>
      </c>
      <c r="U11" s="58">
        <f t="shared" si="6"/>
        <v>501600</v>
      </c>
      <c r="V11" s="58">
        <f t="shared" ref="V11" si="16">SUM(V5:V10)</f>
        <v>0</v>
      </c>
      <c r="W11" s="58">
        <f t="shared" si="6"/>
        <v>634000</v>
      </c>
      <c r="X11" s="58">
        <f t="shared" ref="X11" si="17">SUM(X5:X10)</f>
        <v>0</v>
      </c>
      <c r="Y11" s="9">
        <f t="shared" si="6"/>
        <v>866600</v>
      </c>
      <c r="Z11" s="26">
        <f t="shared" ref="Z11" si="18">SUM(Z5:Z10)</f>
        <v>0</v>
      </c>
      <c r="AA11" s="16">
        <f t="shared" si="0"/>
        <v>10890700</v>
      </c>
      <c r="AB11" s="136">
        <f t="shared" si="1"/>
        <v>6426100</v>
      </c>
      <c r="AC11" s="42">
        <f t="shared" si="3"/>
        <v>6512500</v>
      </c>
      <c r="AD11" s="26">
        <f t="shared" si="4"/>
        <v>-86400</v>
      </c>
      <c r="AE11" s="65">
        <f t="shared" ref="AE11" si="19">SUM(AE5:AE10)</f>
        <v>10215900</v>
      </c>
      <c r="AF11" s="9">
        <f t="shared" si="2"/>
        <v>-3789800</v>
      </c>
      <c r="AG11" s="52">
        <f t="shared" si="5"/>
        <v>0.62902925831302181</v>
      </c>
      <c r="AH11" s="137">
        <f>SUM(AH5:AH10)</f>
        <v>10888600</v>
      </c>
      <c r="AI11" s="22"/>
      <c r="AJ11" s="51"/>
      <c r="AK11" s="138">
        <f>SUM(AK5:AK10)</f>
        <v>10494300</v>
      </c>
      <c r="AL11" s="22"/>
      <c r="AM11" s="138">
        <f>SUM(AM5:AM10)</f>
        <v>10886000</v>
      </c>
      <c r="AN11" s="22"/>
      <c r="AO11" s="138">
        <f>SUM(AO5:AO10)</f>
        <v>10215900</v>
      </c>
      <c r="AP11" s="22"/>
    </row>
    <row r="12" spans="1:42" x14ac:dyDescent="0.15">
      <c r="A12" s="69"/>
      <c r="B12" s="25" t="s">
        <v>80</v>
      </c>
      <c r="C12" s="75">
        <v>572715</v>
      </c>
      <c r="D12" s="84">
        <v>357500</v>
      </c>
      <c r="E12" s="84"/>
      <c r="F12" s="84">
        <v>286000</v>
      </c>
      <c r="G12" s="84">
        <v>214500</v>
      </c>
      <c r="H12" s="84"/>
      <c r="I12" s="84">
        <v>214500</v>
      </c>
      <c r="J12" s="84">
        <v>214500</v>
      </c>
      <c r="K12" s="84">
        <v>214500</v>
      </c>
      <c r="L12" s="84">
        <v>143000</v>
      </c>
      <c r="M12" s="84">
        <v>214500</v>
      </c>
      <c r="N12" s="84">
        <v>357500</v>
      </c>
      <c r="O12" s="84">
        <v>214500</v>
      </c>
      <c r="P12" s="84"/>
      <c r="Q12" s="84">
        <v>71500</v>
      </c>
      <c r="R12" s="84"/>
      <c r="S12" s="84">
        <v>858000</v>
      </c>
      <c r="T12" s="84"/>
      <c r="U12" s="84">
        <v>214500</v>
      </c>
      <c r="V12" s="84"/>
      <c r="W12" s="84">
        <v>343200</v>
      </c>
      <c r="X12" s="84"/>
      <c r="Y12" s="6">
        <v>429000</v>
      </c>
      <c r="Z12" s="25"/>
      <c r="AA12" s="17">
        <f t="shared" si="0"/>
        <v>3561415</v>
      </c>
      <c r="AB12" s="139">
        <f t="shared" si="1"/>
        <v>1358500</v>
      </c>
      <c r="AC12" s="41">
        <f t="shared" si="3"/>
        <v>1430715</v>
      </c>
      <c r="AD12" s="25">
        <f t="shared" si="4"/>
        <v>-72215</v>
      </c>
      <c r="AE12" s="66">
        <v>3146000</v>
      </c>
      <c r="AF12" s="57">
        <f t="shared" si="2"/>
        <v>-1787500</v>
      </c>
      <c r="AG12" s="49">
        <f t="shared" si="5"/>
        <v>0.43181818181818182</v>
      </c>
      <c r="AH12" s="140">
        <v>4212000</v>
      </c>
      <c r="AI12" s="141" t="s">
        <v>51</v>
      </c>
      <c r="AJ12" s="142" t="s">
        <v>52</v>
      </c>
      <c r="AK12" s="143">
        <v>4004000</v>
      </c>
      <c r="AL12" s="27" t="s">
        <v>81</v>
      </c>
      <c r="AM12" s="143">
        <v>3575000</v>
      </c>
      <c r="AN12" s="27" t="s">
        <v>82</v>
      </c>
      <c r="AO12" s="143">
        <v>3146000</v>
      </c>
      <c r="AP12" s="27" t="s">
        <v>174</v>
      </c>
    </row>
    <row r="13" spans="1:42" x14ac:dyDescent="0.15">
      <c r="A13" s="69"/>
      <c r="B13" s="23" t="s">
        <v>83</v>
      </c>
      <c r="C13" s="88">
        <v>96800</v>
      </c>
      <c r="D13" s="1">
        <v>105600</v>
      </c>
      <c r="E13" s="1"/>
      <c r="F13" s="1">
        <v>140800</v>
      </c>
      <c r="G13" s="1">
        <v>70400</v>
      </c>
      <c r="H13" s="1">
        <v>140800</v>
      </c>
      <c r="I13" s="1">
        <v>140800</v>
      </c>
      <c r="J13" s="1">
        <v>70400</v>
      </c>
      <c r="K13" s="1">
        <v>180400</v>
      </c>
      <c r="L13" s="1"/>
      <c r="M13" s="1">
        <v>176000</v>
      </c>
      <c r="N13" s="1">
        <v>369600</v>
      </c>
      <c r="O13" s="1">
        <v>528000</v>
      </c>
      <c r="P13" s="1"/>
      <c r="Q13" s="1"/>
      <c r="R13" s="1"/>
      <c r="S13" s="1">
        <v>88000</v>
      </c>
      <c r="T13" s="1"/>
      <c r="U13" s="1">
        <v>105600</v>
      </c>
      <c r="V13" s="1"/>
      <c r="W13" s="1"/>
      <c r="X13" s="1"/>
      <c r="Y13" s="36">
        <v>105600</v>
      </c>
      <c r="Z13" s="23"/>
      <c r="AA13" s="4">
        <f t="shared" si="0"/>
        <v>1491600</v>
      </c>
      <c r="AB13" s="121">
        <f t="shared" si="1"/>
        <v>827200</v>
      </c>
      <c r="AC13" s="2">
        <f t="shared" si="3"/>
        <v>664400</v>
      </c>
      <c r="AD13" s="23">
        <f t="shared" si="4"/>
        <v>162800</v>
      </c>
      <c r="AE13" s="44">
        <v>1500000</v>
      </c>
      <c r="AF13" s="36">
        <f t="shared" si="2"/>
        <v>-672800</v>
      </c>
      <c r="AG13" s="43">
        <f t="shared" si="5"/>
        <v>0.55146666666666666</v>
      </c>
      <c r="AH13" s="123">
        <v>260000</v>
      </c>
      <c r="AI13" s="124" t="s">
        <v>56</v>
      </c>
      <c r="AJ13" s="125" t="s">
        <v>84</v>
      </c>
      <c r="AK13" s="126">
        <v>260000</v>
      </c>
      <c r="AL13" s="124" t="s">
        <v>56</v>
      </c>
      <c r="AM13" s="126">
        <v>1500000</v>
      </c>
      <c r="AN13" s="124" t="s">
        <v>58</v>
      </c>
      <c r="AO13" s="126">
        <v>1500000</v>
      </c>
      <c r="AP13" s="124" t="s">
        <v>58</v>
      </c>
    </row>
    <row r="14" spans="1:42" x14ac:dyDescent="0.15">
      <c r="A14" s="69"/>
      <c r="B14" s="26" t="s">
        <v>85</v>
      </c>
      <c r="C14" s="7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9"/>
      <c r="Z14" s="26"/>
      <c r="AA14" s="16">
        <f t="shared" si="0"/>
        <v>0</v>
      </c>
      <c r="AB14" s="136">
        <f t="shared" si="1"/>
        <v>0</v>
      </c>
      <c r="AC14" s="42">
        <f t="shared" si="3"/>
        <v>0</v>
      </c>
      <c r="AD14" s="26">
        <f t="shared" si="4"/>
        <v>0</v>
      </c>
      <c r="AE14" s="65">
        <v>0</v>
      </c>
      <c r="AF14" s="9">
        <f t="shared" si="2"/>
        <v>0</v>
      </c>
      <c r="AG14" s="144"/>
      <c r="AH14" s="145">
        <v>0</v>
      </c>
      <c r="AI14" s="146"/>
      <c r="AJ14" s="147"/>
      <c r="AK14" s="148">
        <v>0</v>
      </c>
      <c r="AL14" s="146"/>
      <c r="AM14" s="148">
        <v>0</v>
      </c>
      <c r="AN14" s="146"/>
      <c r="AO14" s="148">
        <v>0</v>
      </c>
      <c r="AP14" s="146"/>
    </row>
    <row r="15" spans="1:42" ht="14.25" thickBot="1" x14ac:dyDescent="0.2">
      <c r="A15" s="92" t="s">
        <v>10</v>
      </c>
      <c r="B15" s="93"/>
      <c r="C15" s="77">
        <f t="shared" ref="C15:Y15" si="20">SUM(C12:C14)</f>
        <v>669515</v>
      </c>
      <c r="D15" s="58">
        <f t="shared" ref="D15" si="21">SUM(D12:D14)</f>
        <v>463100</v>
      </c>
      <c r="E15" s="58">
        <f t="shared" si="20"/>
        <v>0</v>
      </c>
      <c r="F15" s="58">
        <f t="shared" ref="F15" si="22">SUM(F12:F14)</f>
        <v>426800</v>
      </c>
      <c r="G15" s="58">
        <f t="shared" si="20"/>
        <v>284900</v>
      </c>
      <c r="H15" s="58">
        <f t="shared" ref="H15" si="23">SUM(H12:H14)</f>
        <v>140800</v>
      </c>
      <c r="I15" s="58">
        <f t="shared" si="20"/>
        <v>355300</v>
      </c>
      <c r="J15" s="58">
        <f t="shared" ref="J15" si="24">SUM(J12:J14)</f>
        <v>284900</v>
      </c>
      <c r="K15" s="58">
        <f t="shared" si="20"/>
        <v>394900</v>
      </c>
      <c r="L15" s="58">
        <f t="shared" ref="L15" si="25">SUM(L12:L14)</f>
        <v>143000</v>
      </c>
      <c r="M15" s="58">
        <f t="shared" si="20"/>
        <v>390500</v>
      </c>
      <c r="N15" s="58">
        <f t="shared" ref="N15" si="26">SUM(N12:N14)</f>
        <v>727100</v>
      </c>
      <c r="O15" s="58">
        <f t="shared" si="20"/>
        <v>742500</v>
      </c>
      <c r="P15" s="58">
        <f t="shared" ref="P15" si="27">SUM(P12:P14)</f>
        <v>0</v>
      </c>
      <c r="Q15" s="58">
        <f t="shared" si="20"/>
        <v>71500</v>
      </c>
      <c r="R15" s="58">
        <f t="shared" ref="R15" si="28">SUM(R12:R14)</f>
        <v>0</v>
      </c>
      <c r="S15" s="58">
        <f t="shared" si="20"/>
        <v>946000</v>
      </c>
      <c r="T15" s="58">
        <f t="shared" ref="T15" si="29">SUM(T12:T14)</f>
        <v>0</v>
      </c>
      <c r="U15" s="58">
        <f t="shared" si="20"/>
        <v>320100</v>
      </c>
      <c r="V15" s="58">
        <f t="shared" ref="V15" si="30">SUM(V12:V14)</f>
        <v>0</v>
      </c>
      <c r="W15" s="58">
        <f t="shared" si="20"/>
        <v>343200</v>
      </c>
      <c r="X15" s="58">
        <f t="shared" ref="X15" si="31">SUM(X12:X14)</f>
        <v>0</v>
      </c>
      <c r="Y15" s="9">
        <f t="shared" si="20"/>
        <v>534600</v>
      </c>
      <c r="Z15" s="26">
        <f t="shared" ref="Z15" si="32">SUM(Z12:Z14)</f>
        <v>0</v>
      </c>
      <c r="AA15" s="16">
        <f t="shared" si="0"/>
        <v>5053015</v>
      </c>
      <c r="AB15" s="136">
        <f t="shared" si="1"/>
        <v>2185700</v>
      </c>
      <c r="AC15" s="42">
        <f t="shared" si="3"/>
        <v>2095115</v>
      </c>
      <c r="AD15" s="26">
        <f t="shared" si="4"/>
        <v>90585</v>
      </c>
      <c r="AE15" s="65">
        <f t="shared" ref="AE15" si="33">SUM(AE12:AE13)</f>
        <v>4646000</v>
      </c>
      <c r="AF15" s="9">
        <f t="shared" si="2"/>
        <v>-2460300</v>
      </c>
      <c r="AG15" s="55">
        <f t="shared" si="5"/>
        <v>0.47044769694360739</v>
      </c>
      <c r="AH15" s="69">
        <f>SUM(AH12:AH14)</f>
        <v>4472000</v>
      </c>
      <c r="AI15" s="30"/>
      <c r="AJ15" s="40"/>
      <c r="AK15" s="149">
        <f>SUM(AK12:AK14)</f>
        <v>4264000</v>
      </c>
      <c r="AL15" s="30"/>
      <c r="AM15" s="149">
        <f>SUM(AM12:AM14)</f>
        <v>5075000</v>
      </c>
      <c r="AN15" s="30"/>
      <c r="AO15" s="149">
        <f>SUM(AO12:AO14)</f>
        <v>4646000</v>
      </c>
      <c r="AP15" s="30"/>
    </row>
    <row r="16" spans="1:42" ht="14.25" thickBot="1" x14ac:dyDescent="0.2">
      <c r="A16" s="70" t="s">
        <v>11</v>
      </c>
      <c r="B16" s="95"/>
      <c r="C16" s="101">
        <f t="shared" ref="C16:Y16" si="34">C11-C15</f>
        <v>308385</v>
      </c>
      <c r="D16" s="62">
        <f t="shared" ref="D16" si="35">D11-D15</f>
        <v>192500</v>
      </c>
      <c r="E16" s="62">
        <f t="shared" si="34"/>
        <v>13000</v>
      </c>
      <c r="F16" s="62">
        <f t="shared" ref="F16" si="36">F11-F15</f>
        <v>176000</v>
      </c>
      <c r="G16" s="62">
        <f t="shared" si="34"/>
        <v>2071600</v>
      </c>
      <c r="H16" s="62">
        <f t="shared" ref="H16" si="37">H11-H15</f>
        <v>2110800</v>
      </c>
      <c r="I16" s="62">
        <f t="shared" si="34"/>
        <v>1274600</v>
      </c>
      <c r="J16" s="62">
        <f t="shared" ref="J16" si="38">J11-J15</f>
        <v>1275600</v>
      </c>
      <c r="K16" s="62">
        <f t="shared" si="34"/>
        <v>583300</v>
      </c>
      <c r="L16" s="62">
        <f t="shared" ref="L16" si="39">L11-L15</f>
        <v>77000</v>
      </c>
      <c r="M16" s="62">
        <f t="shared" si="34"/>
        <v>166500</v>
      </c>
      <c r="N16" s="62">
        <f t="shared" ref="N16" si="40">N11-N15</f>
        <v>408500</v>
      </c>
      <c r="O16" s="62">
        <f t="shared" si="34"/>
        <v>115500</v>
      </c>
      <c r="P16" s="62">
        <f t="shared" ref="P16" si="41">P11-P15</f>
        <v>0</v>
      </c>
      <c r="Q16" s="62">
        <f t="shared" si="34"/>
        <v>38500</v>
      </c>
      <c r="R16" s="62">
        <f t="shared" ref="R16" si="42">R11-R15</f>
        <v>0</v>
      </c>
      <c r="S16" s="62">
        <f t="shared" si="34"/>
        <v>462000</v>
      </c>
      <c r="T16" s="62">
        <f t="shared" ref="T16" si="43">T11-T15</f>
        <v>0</v>
      </c>
      <c r="U16" s="62">
        <f t="shared" si="34"/>
        <v>181500</v>
      </c>
      <c r="V16" s="62">
        <f t="shared" ref="V16" si="44">V11-V15</f>
        <v>0</v>
      </c>
      <c r="W16" s="62">
        <f t="shared" si="34"/>
        <v>290800</v>
      </c>
      <c r="X16" s="62">
        <f t="shared" ref="X16" si="45">X11-X15</f>
        <v>0</v>
      </c>
      <c r="Y16" s="72">
        <f t="shared" si="34"/>
        <v>332000</v>
      </c>
      <c r="Z16" s="31">
        <f t="shared" ref="Z16" si="46">Z11-Z15</f>
        <v>0</v>
      </c>
      <c r="AA16" s="13">
        <f t="shared" si="0"/>
        <v>5837685</v>
      </c>
      <c r="AB16" s="150">
        <f t="shared" si="1"/>
        <v>4240400</v>
      </c>
      <c r="AC16" s="46">
        <f t="shared" si="3"/>
        <v>4417385</v>
      </c>
      <c r="AD16" s="31">
        <f t="shared" si="4"/>
        <v>-176985</v>
      </c>
      <c r="AE16" s="70">
        <f t="shared" ref="AE16" si="47">AE11-AE15</f>
        <v>5569900</v>
      </c>
      <c r="AF16" s="72">
        <f t="shared" si="2"/>
        <v>-1329500</v>
      </c>
      <c r="AG16" s="47">
        <f t="shared" si="5"/>
        <v>0.761306307115029</v>
      </c>
      <c r="AH16" s="151">
        <f>AH11-AH15</f>
        <v>6416600</v>
      </c>
      <c r="AI16" s="31"/>
      <c r="AJ16" s="45"/>
      <c r="AK16" s="152">
        <f>AK11-AK15</f>
        <v>6230300</v>
      </c>
      <c r="AL16" s="31"/>
      <c r="AM16" s="152">
        <f>AM11-AM15</f>
        <v>5811000</v>
      </c>
      <c r="AN16" s="31"/>
      <c r="AO16" s="152">
        <f>AO11-AO15</f>
        <v>5569900</v>
      </c>
      <c r="AP16" s="31"/>
    </row>
    <row r="17" spans="1:42" ht="54" x14ac:dyDescent="0.15">
      <c r="A17" s="69"/>
      <c r="B17" s="23" t="s">
        <v>13</v>
      </c>
      <c r="C17" s="88">
        <v>-3000</v>
      </c>
      <c r="D17" s="1">
        <v>4000</v>
      </c>
      <c r="E17" s="1">
        <v>39600</v>
      </c>
      <c r="F17" s="1">
        <v>20000</v>
      </c>
      <c r="G17" s="1"/>
      <c r="H17" s="1"/>
      <c r="I17" s="1"/>
      <c r="J17" s="1">
        <v>1140</v>
      </c>
      <c r="K17" s="1"/>
      <c r="L17" s="1">
        <v>15000</v>
      </c>
      <c r="M17" s="1"/>
      <c r="N17" s="1"/>
      <c r="O17" s="1"/>
      <c r="P17" s="1"/>
      <c r="Q17" s="1">
        <v>6920</v>
      </c>
      <c r="R17" s="1"/>
      <c r="S17" s="1"/>
      <c r="T17" s="1"/>
      <c r="U17" s="1"/>
      <c r="V17" s="1"/>
      <c r="W17" s="1"/>
      <c r="X17" s="1"/>
      <c r="Y17" s="36"/>
      <c r="Z17" s="23"/>
      <c r="AA17" s="4">
        <f t="shared" si="0"/>
        <v>43520</v>
      </c>
      <c r="AB17" s="284">
        <f t="shared" si="1"/>
        <v>40140</v>
      </c>
      <c r="AC17" s="311">
        <f t="shared" si="3"/>
        <v>36600</v>
      </c>
      <c r="AD17" s="23">
        <f t="shared" si="4"/>
        <v>3540</v>
      </c>
      <c r="AE17" s="44">
        <v>150000</v>
      </c>
      <c r="AF17" s="36">
        <f t="shared" si="2"/>
        <v>-109860</v>
      </c>
      <c r="AG17" s="49">
        <f t="shared" si="5"/>
        <v>0.2676</v>
      </c>
      <c r="AH17" s="153">
        <v>420000</v>
      </c>
      <c r="AI17" s="154" t="s">
        <v>86</v>
      </c>
      <c r="AJ17" s="155" t="s">
        <v>87</v>
      </c>
      <c r="AK17" s="156">
        <v>130000</v>
      </c>
      <c r="AL17" s="154" t="s">
        <v>88</v>
      </c>
      <c r="AM17" s="156">
        <v>200000</v>
      </c>
      <c r="AN17" s="154" t="s">
        <v>89</v>
      </c>
      <c r="AO17" s="156">
        <v>150000</v>
      </c>
      <c r="AP17" s="154" t="s">
        <v>179</v>
      </c>
    </row>
    <row r="18" spans="1:42" x14ac:dyDescent="0.15">
      <c r="A18" s="69"/>
      <c r="B18" s="23" t="s">
        <v>14</v>
      </c>
      <c r="C18" s="88"/>
      <c r="D18" s="1">
        <v>6270</v>
      </c>
      <c r="E18" s="1"/>
      <c r="F18" s="1"/>
      <c r="G18" s="1">
        <v>17248</v>
      </c>
      <c r="H18" s="1">
        <v>134868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6"/>
      <c r="Z18" s="23"/>
      <c r="AA18" s="4">
        <f t="shared" si="0"/>
        <v>17248</v>
      </c>
      <c r="AB18" s="319">
        <f t="shared" si="1"/>
        <v>141138</v>
      </c>
      <c r="AC18" s="320">
        <f t="shared" si="3"/>
        <v>17248</v>
      </c>
      <c r="AD18" s="302">
        <f t="shared" si="4"/>
        <v>123890</v>
      </c>
      <c r="AE18" s="44">
        <v>200000</v>
      </c>
      <c r="AF18" s="36">
        <f t="shared" si="2"/>
        <v>-58862</v>
      </c>
      <c r="AG18" s="43">
        <f t="shared" si="5"/>
        <v>0.70569000000000004</v>
      </c>
      <c r="AH18" s="127">
        <v>210000</v>
      </c>
      <c r="AI18" s="124" t="s">
        <v>90</v>
      </c>
      <c r="AJ18" s="125" t="s">
        <v>91</v>
      </c>
      <c r="AK18" s="128">
        <v>210000</v>
      </c>
      <c r="AL18" s="124" t="s">
        <v>90</v>
      </c>
      <c r="AM18" s="128">
        <v>140000</v>
      </c>
      <c r="AN18" s="124" t="s">
        <v>92</v>
      </c>
      <c r="AO18" s="128">
        <v>200000</v>
      </c>
      <c r="AP18" s="124" t="s">
        <v>180</v>
      </c>
    </row>
    <row r="19" spans="1:42" x14ac:dyDescent="0.15">
      <c r="A19" s="69"/>
      <c r="B19" s="23" t="s">
        <v>93</v>
      </c>
      <c r="C19" s="88"/>
      <c r="D19" s="1"/>
      <c r="E19" s="1">
        <v>9</v>
      </c>
      <c r="F19" s="1">
        <v>14</v>
      </c>
      <c r="G19" s="1"/>
      <c r="H19" s="1">
        <v>2</v>
      </c>
      <c r="I19" s="1"/>
      <c r="J19" s="1"/>
      <c r="K19" s="1">
        <v>4003</v>
      </c>
      <c r="L19" s="1">
        <v>5</v>
      </c>
      <c r="M19" s="1">
        <v>2</v>
      </c>
      <c r="N19" s="1"/>
      <c r="O19" s="1"/>
      <c r="P19" s="1"/>
      <c r="Q19" s="1"/>
      <c r="R19" s="1"/>
      <c r="S19" s="1"/>
      <c r="T19" s="1"/>
      <c r="U19" s="1"/>
      <c r="V19" s="1"/>
      <c r="W19" s="1">
        <v>5</v>
      </c>
      <c r="X19" s="1"/>
      <c r="Y19" s="36">
        <v>363405</v>
      </c>
      <c r="Z19" s="23"/>
      <c r="AA19" s="4">
        <f t="shared" si="0"/>
        <v>367424</v>
      </c>
      <c r="AB19" s="284">
        <f t="shared" si="1"/>
        <v>21</v>
      </c>
      <c r="AC19" s="311">
        <f t="shared" si="3"/>
        <v>4014</v>
      </c>
      <c r="AD19" s="23">
        <f t="shared" si="4"/>
        <v>-3993</v>
      </c>
      <c r="AE19" s="44">
        <v>360000</v>
      </c>
      <c r="AF19" s="36">
        <f t="shared" si="2"/>
        <v>-359979</v>
      </c>
      <c r="AG19" s="43">
        <f t="shared" si="5"/>
        <v>5.8333333333333333E-5</v>
      </c>
      <c r="AH19" s="127">
        <v>100000</v>
      </c>
      <c r="AI19" s="124" t="s">
        <v>94</v>
      </c>
      <c r="AJ19" s="125" t="s">
        <v>95</v>
      </c>
      <c r="AK19" s="128">
        <v>230000</v>
      </c>
      <c r="AL19" s="124" t="s">
        <v>96</v>
      </c>
      <c r="AM19" s="128">
        <v>150000</v>
      </c>
      <c r="AN19" s="124" t="s">
        <v>97</v>
      </c>
      <c r="AO19" s="128">
        <v>360000</v>
      </c>
      <c r="AP19" s="124" t="s">
        <v>97</v>
      </c>
    </row>
    <row r="20" spans="1:42" ht="27" x14ac:dyDescent="0.15">
      <c r="A20" s="69"/>
      <c r="B20" s="23" t="s">
        <v>98</v>
      </c>
      <c r="C20" s="88"/>
      <c r="D20" s="1"/>
      <c r="E20" s="1"/>
      <c r="F20" s="1"/>
      <c r="G20" s="1"/>
      <c r="H20" s="1"/>
      <c r="I20" s="1"/>
      <c r="J20" s="1"/>
      <c r="K20" s="1"/>
      <c r="L20" s="1"/>
      <c r="M20" s="1">
        <v>1750000</v>
      </c>
      <c r="N20" s="1">
        <v>1750000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36">
        <v>1750000</v>
      </c>
      <c r="Z20" s="23"/>
      <c r="AA20" s="4">
        <f t="shared" si="0"/>
        <v>3500000</v>
      </c>
      <c r="AB20" s="284">
        <f t="shared" si="1"/>
        <v>1750000</v>
      </c>
      <c r="AC20" s="311">
        <f t="shared" si="3"/>
        <v>1750000</v>
      </c>
      <c r="AD20" s="23">
        <f t="shared" si="4"/>
        <v>0</v>
      </c>
      <c r="AE20" s="44">
        <v>3500000</v>
      </c>
      <c r="AF20" s="36">
        <f t="shared" si="2"/>
        <v>-1750000</v>
      </c>
      <c r="AG20" s="43">
        <f t="shared" si="5"/>
        <v>0.5</v>
      </c>
      <c r="AH20" s="71">
        <v>3500000</v>
      </c>
      <c r="AI20" s="157" t="s">
        <v>99</v>
      </c>
      <c r="AJ20" s="43" t="s">
        <v>100</v>
      </c>
      <c r="AK20" s="121">
        <v>3500000</v>
      </c>
      <c r="AL20" s="157" t="s">
        <v>99</v>
      </c>
      <c r="AM20" s="121">
        <v>3500000</v>
      </c>
      <c r="AN20" s="157" t="s">
        <v>99</v>
      </c>
      <c r="AO20" s="121">
        <v>3500000</v>
      </c>
      <c r="AP20" s="157" t="s">
        <v>99</v>
      </c>
    </row>
    <row r="21" spans="1:42" x14ac:dyDescent="0.15">
      <c r="A21" s="69"/>
      <c r="B21" s="23" t="s">
        <v>16</v>
      </c>
      <c r="C21" s="88"/>
      <c r="D21" s="1"/>
      <c r="E21" s="1"/>
      <c r="F21" s="1"/>
      <c r="G21" s="1"/>
      <c r="H21" s="1"/>
      <c r="I21" s="1">
        <v>150700</v>
      </c>
      <c r="J21" s="1">
        <v>144210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6">
        <v>28050</v>
      </c>
      <c r="Z21" s="23"/>
      <c r="AA21" s="4">
        <f t="shared" si="0"/>
        <v>178750</v>
      </c>
      <c r="AB21" s="284">
        <f t="shared" si="1"/>
        <v>144210</v>
      </c>
      <c r="AC21" s="311">
        <f t="shared" si="3"/>
        <v>150700</v>
      </c>
      <c r="AD21" s="23">
        <f t="shared" si="4"/>
        <v>-6490</v>
      </c>
      <c r="AE21" s="44">
        <v>200000</v>
      </c>
      <c r="AF21" s="36">
        <f t="shared" si="2"/>
        <v>-55790</v>
      </c>
      <c r="AG21" s="43">
        <f t="shared" si="5"/>
        <v>0.72104999999999997</v>
      </c>
      <c r="AH21" s="127">
        <v>200000</v>
      </c>
      <c r="AI21" s="124" t="s">
        <v>101</v>
      </c>
      <c r="AJ21" s="125" t="s">
        <v>102</v>
      </c>
      <c r="AK21" s="128">
        <v>300000</v>
      </c>
      <c r="AL21" s="124" t="s">
        <v>103</v>
      </c>
      <c r="AM21" s="128">
        <v>250000</v>
      </c>
      <c r="AN21" s="124" t="s">
        <v>104</v>
      </c>
      <c r="AO21" s="128">
        <v>200000</v>
      </c>
      <c r="AP21" s="124" t="s">
        <v>177</v>
      </c>
    </row>
    <row r="22" spans="1:42" x14ac:dyDescent="0.15">
      <c r="A22" s="69"/>
      <c r="B22" s="23" t="s">
        <v>12</v>
      </c>
      <c r="C22" s="88">
        <v>22000</v>
      </c>
      <c r="D22" s="1">
        <v>22000</v>
      </c>
      <c r="E22" s="1">
        <v>22000</v>
      </c>
      <c r="F22" s="1">
        <v>22000</v>
      </c>
      <c r="G22" s="1">
        <v>132000</v>
      </c>
      <c r="H22" s="1">
        <v>132000</v>
      </c>
      <c r="I22" s="1">
        <v>22000</v>
      </c>
      <c r="J22" s="1">
        <v>22000</v>
      </c>
      <c r="K22" s="1">
        <v>22000</v>
      </c>
      <c r="L22" s="1">
        <v>22000</v>
      </c>
      <c r="M22" s="1">
        <v>22000</v>
      </c>
      <c r="N22" s="1">
        <v>22000</v>
      </c>
      <c r="O22" s="1">
        <v>22000</v>
      </c>
      <c r="P22" s="1"/>
      <c r="Q22" s="1">
        <v>22000</v>
      </c>
      <c r="R22" s="1"/>
      <c r="S22" s="1">
        <v>22000</v>
      </c>
      <c r="T22" s="1"/>
      <c r="U22" s="1">
        <v>22000</v>
      </c>
      <c r="V22" s="1"/>
      <c r="W22" s="1">
        <v>22000</v>
      </c>
      <c r="X22" s="1"/>
      <c r="Y22" s="36">
        <v>22000</v>
      </c>
      <c r="Z22" s="23"/>
      <c r="AA22" s="4">
        <f t="shared" si="0"/>
        <v>374000</v>
      </c>
      <c r="AB22" s="284">
        <f t="shared" si="1"/>
        <v>242000</v>
      </c>
      <c r="AC22" s="311">
        <f t="shared" si="3"/>
        <v>242000</v>
      </c>
      <c r="AD22" s="23">
        <f t="shared" si="4"/>
        <v>0</v>
      </c>
      <c r="AE22" s="44">
        <v>375400</v>
      </c>
      <c r="AF22" s="36">
        <f t="shared" si="2"/>
        <v>-133400</v>
      </c>
      <c r="AG22" s="43">
        <f t="shared" si="5"/>
        <v>0.64464571124134262</v>
      </c>
      <c r="AH22" s="158">
        <v>550000</v>
      </c>
      <c r="AI22" s="159" t="s">
        <v>105</v>
      </c>
      <c r="AJ22" s="125" t="s">
        <v>106</v>
      </c>
      <c r="AK22" s="160">
        <v>450000</v>
      </c>
      <c r="AL22" s="159" t="s">
        <v>107</v>
      </c>
      <c r="AM22" s="160">
        <v>450000</v>
      </c>
      <c r="AN22" s="159" t="s">
        <v>108</v>
      </c>
      <c r="AO22" s="160">
        <v>375400</v>
      </c>
      <c r="AP22" s="159" t="s">
        <v>177</v>
      </c>
    </row>
    <row r="23" spans="1:42" ht="27" x14ac:dyDescent="0.15">
      <c r="A23" s="69"/>
      <c r="B23" s="27" t="s">
        <v>109</v>
      </c>
      <c r="C23" s="8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6"/>
      <c r="Z23" s="23"/>
      <c r="AA23" s="4">
        <f t="shared" si="0"/>
        <v>0</v>
      </c>
      <c r="AB23" s="284">
        <f t="shared" si="1"/>
        <v>0</v>
      </c>
      <c r="AC23" s="311">
        <f t="shared" si="3"/>
        <v>0</v>
      </c>
      <c r="AD23" s="23">
        <f t="shared" si="4"/>
        <v>0</v>
      </c>
      <c r="AE23" s="44">
        <v>70000</v>
      </c>
      <c r="AF23" s="36">
        <f t="shared" si="2"/>
        <v>-70000</v>
      </c>
      <c r="AG23" s="43">
        <f t="shared" si="5"/>
        <v>0</v>
      </c>
      <c r="AH23" s="161">
        <v>210000</v>
      </c>
      <c r="AI23" s="162" t="s">
        <v>110</v>
      </c>
      <c r="AJ23" s="125" t="s">
        <v>111</v>
      </c>
      <c r="AK23" s="163">
        <v>210000</v>
      </c>
      <c r="AL23" s="162" t="s">
        <v>110</v>
      </c>
      <c r="AM23" s="163">
        <v>210000</v>
      </c>
      <c r="AN23" s="162" t="s">
        <v>110</v>
      </c>
      <c r="AO23" s="163">
        <v>70000</v>
      </c>
      <c r="AP23" s="162" t="s">
        <v>181</v>
      </c>
    </row>
    <row r="24" spans="1:42" x14ac:dyDescent="0.15">
      <c r="A24" s="69"/>
      <c r="B24" s="23" t="s">
        <v>26</v>
      </c>
      <c r="C24" s="88"/>
      <c r="D24" s="1"/>
      <c r="E24" s="1"/>
      <c r="F24" s="1"/>
      <c r="G24" s="1"/>
      <c r="H24" s="1">
        <v>10000</v>
      </c>
      <c r="I24" s="1"/>
      <c r="J24" s="1">
        <v>16500</v>
      </c>
      <c r="K24" s="1"/>
      <c r="L24" s="1">
        <v>16500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6">
        <v>10000</v>
      </c>
      <c r="Z24" s="23"/>
      <c r="AA24" s="4">
        <f t="shared" si="0"/>
        <v>10000</v>
      </c>
      <c r="AB24" s="284">
        <f t="shared" si="1"/>
        <v>43000</v>
      </c>
      <c r="AC24" s="311">
        <f t="shared" si="3"/>
        <v>0</v>
      </c>
      <c r="AD24" s="23">
        <f t="shared" si="4"/>
        <v>43000</v>
      </c>
      <c r="AE24" s="44">
        <v>20000</v>
      </c>
      <c r="AF24" s="36">
        <f t="shared" si="2"/>
        <v>23000</v>
      </c>
      <c r="AG24" s="43">
        <f t="shared" si="5"/>
        <v>2.15</v>
      </c>
      <c r="AH24" s="161">
        <v>100000</v>
      </c>
      <c r="AI24" s="162" t="s">
        <v>112</v>
      </c>
      <c r="AJ24" s="125" t="s">
        <v>113</v>
      </c>
      <c r="AK24" s="163">
        <v>50000</v>
      </c>
      <c r="AL24" s="124" t="s">
        <v>114</v>
      </c>
      <c r="AM24" s="163">
        <v>20000</v>
      </c>
      <c r="AN24" s="124" t="s">
        <v>115</v>
      </c>
      <c r="AO24" s="163">
        <v>20000</v>
      </c>
      <c r="AP24" s="124"/>
    </row>
    <row r="25" spans="1:42" x14ac:dyDescent="0.15">
      <c r="A25" s="69"/>
      <c r="B25" s="23" t="s">
        <v>116</v>
      </c>
      <c r="C25" s="8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v>5500</v>
      </c>
      <c r="V25" s="1"/>
      <c r="W25" s="1"/>
      <c r="X25" s="1"/>
      <c r="Y25" s="36"/>
      <c r="Z25" s="23"/>
      <c r="AA25" s="4">
        <f t="shared" si="0"/>
        <v>5500</v>
      </c>
      <c r="AB25" s="284">
        <f t="shared" si="1"/>
        <v>0</v>
      </c>
      <c r="AC25" s="311">
        <f t="shared" si="3"/>
        <v>0</v>
      </c>
      <c r="AD25" s="23">
        <f t="shared" si="4"/>
        <v>0</v>
      </c>
      <c r="AE25" s="44">
        <v>10000</v>
      </c>
      <c r="AF25" s="36">
        <f t="shared" si="2"/>
        <v>-10000</v>
      </c>
      <c r="AG25" s="43">
        <f t="shared" si="5"/>
        <v>0</v>
      </c>
      <c r="AH25" s="123">
        <v>10000</v>
      </c>
      <c r="AI25" s="124" t="s">
        <v>117</v>
      </c>
      <c r="AJ25" s="125"/>
      <c r="AK25" s="126">
        <v>10000</v>
      </c>
      <c r="AL25" s="124" t="s">
        <v>117</v>
      </c>
      <c r="AM25" s="126">
        <v>10000</v>
      </c>
      <c r="AN25" s="124" t="s">
        <v>118</v>
      </c>
      <c r="AO25" s="126">
        <v>10000</v>
      </c>
      <c r="AP25" s="124" t="s">
        <v>118</v>
      </c>
    </row>
    <row r="26" spans="1:42" x14ac:dyDescent="0.15">
      <c r="A26" s="69"/>
      <c r="B26" s="23" t="s">
        <v>15</v>
      </c>
      <c r="C26" s="88">
        <v>18284</v>
      </c>
      <c r="D26" s="1"/>
      <c r="E26" s="1">
        <v>2506</v>
      </c>
      <c r="F26" s="1">
        <v>210</v>
      </c>
      <c r="G26" s="1">
        <v>16690</v>
      </c>
      <c r="H26" s="1">
        <v>922</v>
      </c>
      <c r="I26" s="1">
        <v>2296</v>
      </c>
      <c r="J26" s="1">
        <v>12860</v>
      </c>
      <c r="K26" s="1"/>
      <c r="L26" s="1">
        <v>3894</v>
      </c>
      <c r="M26" s="1">
        <v>672</v>
      </c>
      <c r="N26" s="1">
        <v>18946</v>
      </c>
      <c r="O26" s="1">
        <v>616</v>
      </c>
      <c r="P26" s="1"/>
      <c r="Q26" s="1">
        <v>10164</v>
      </c>
      <c r="R26" s="1"/>
      <c r="S26" s="1">
        <v>29568</v>
      </c>
      <c r="T26" s="1"/>
      <c r="U26" s="1"/>
      <c r="V26" s="1"/>
      <c r="W26" s="1">
        <v>20314</v>
      </c>
      <c r="X26" s="1"/>
      <c r="Y26" s="36">
        <v>616</v>
      </c>
      <c r="Z26" s="23"/>
      <c r="AA26" s="4">
        <f t="shared" si="0"/>
        <v>101726</v>
      </c>
      <c r="AB26" s="284">
        <f t="shared" si="1"/>
        <v>36832</v>
      </c>
      <c r="AC26" s="311">
        <f t="shared" si="3"/>
        <v>40448</v>
      </c>
      <c r="AD26" s="23">
        <f t="shared" si="4"/>
        <v>-3616</v>
      </c>
      <c r="AE26" s="44">
        <v>200000</v>
      </c>
      <c r="AF26" s="36">
        <f t="shared" si="2"/>
        <v>-163168</v>
      </c>
      <c r="AG26" s="43">
        <f t="shared" si="5"/>
        <v>0.18415999999999999</v>
      </c>
      <c r="AH26" s="164">
        <v>140000</v>
      </c>
      <c r="AI26" s="43" t="s">
        <v>119</v>
      </c>
      <c r="AJ26" s="125" t="s">
        <v>120</v>
      </c>
      <c r="AK26" s="165">
        <v>200000</v>
      </c>
      <c r="AL26" s="124" t="s">
        <v>121</v>
      </c>
      <c r="AM26" s="165">
        <v>200000</v>
      </c>
      <c r="AN26" s="124" t="s">
        <v>122</v>
      </c>
      <c r="AO26" s="165">
        <v>200000</v>
      </c>
      <c r="AP26" s="124" t="s">
        <v>122</v>
      </c>
    </row>
    <row r="27" spans="1:42" ht="40.5" x14ac:dyDescent="0.15">
      <c r="A27" s="69"/>
      <c r="B27" s="23" t="s">
        <v>123</v>
      </c>
      <c r="C27" s="88">
        <v>102673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6"/>
      <c r="Z27" s="23"/>
      <c r="AA27" s="4">
        <f t="shared" si="0"/>
        <v>102673</v>
      </c>
      <c r="AB27" s="319">
        <f t="shared" si="1"/>
        <v>0</v>
      </c>
      <c r="AC27" s="320">
        <f t="shared" si="3"/>
        <v>102673</v>
      </c>
      <c r="AD27" s="302">
        <f t="shared" si="4"/>
        <v>-102673</v>
      </c>
      <c r="AE27" s="44">
        <v>0</v>
      </c>
      <c r="AF27" s="36">
        <f t="shared" si="2"/>
        <v>0</v>
      </c>
      <c r="AG27" s="43"/>
      <c r="AH27" s="161">
        <v>550000</v>
      </c>
      <c r="AI27" s="162" t="s">
        <v>124</v>
      </c>
      <c r="AJ27" s="125" t="s">
        <v>125</v>
      </c>
      <c r="AK27" s="163">
        <v>450000</v>
      </c>
      <c r="AL27" s="162" t="s">
        <v>126</v>
      </c>
      <c r="AM27" s="163">
        <v>200000</v>
      </c>
      <c r="AN27" s="162" t="s">
        <v>127</v>
      </c>
      <c r="AO27" s="163"/>
      <c r="AP27" s="162"/>
    </row>
    <row r="28" spans="1:42" x14ac:dyDescent="0.15">
      <c r="A28" s="69"/>
      <c r="B28" s="23" t="s">
        <v>128</v>
      </c>
      <c r="C28" s="88">
        <v>2160</v>
      </c>
      <c r="D28" s="1"/>
      <c r="E28" s="1">
        <v>4450</v>
      </c>
      <c r="F28" s="1">
        <v>3240</v>
      </c>
      <c r="G28" s="1"/>
      <c r="H28" s="1"/>
      <c r="I28" s="1"/>
      <c r="J28" s="1"/>
      <c r="K28" s="1"/>
      <c r="L28" s="1"/>
      <c r="M28" s="1"/>
      <c r="N28" s="1"/>
      <c r="O28" s="1">
        <v>5349</v>
      </c>
      <c r="P28" s="1"/>
      <c r="Q28" s="1"/>
      <c r="R28" s="1"/>
      <c r="S28" s="1"/>
      <c r="T28" s="1"/>
      <c r="U28" s="1"/>
      <c r="V28" s="1"/>
      <c r="W28" s="1"/>
      <c r="X28" s="1"/>
      <c r="Y28" s="36"/>
      <c r="Z28" s="23"/>
      <c r="AA28" s="4">
        <f t="shared" si="0"/>
        <v>11959</v>
      </c>
      <c r="AB28" s="284">
        <f t="shared" si="1"/>
        <v>3240</v>
      </c>
      <c r="AC28" s="311">
        <f t="shared" si="3"/>
        <v>6610</v>
      </c>
      <c r="AD28" s="23">
        <f t="shared" si="4"/>
        <v>-3370</v>
      </c>
      <c r="AE28" s="166">
        <v>10000</v>
      </c>
      <c r="AF28" s="167">
        <f t="shared" si="2"/>
        <v>-6760</v>
      </c>
      <c r="AG28" s="168">
        <f t="shared" si="5"/>
        <v>0.32400000000000001</v>
      </c>
      <c r="AH28" s="169">
        <v>20000</v>
      </c>
      <c r="AI28" s="23" t="s">
        <v>129</v>
      </c>
      <c r="AJ28" s="125" t="s">
        <v>130</v>
      </c>
      <c r="AK28" s="170">
        <v>10000</v>
      </c>
      <c r="AL28" s="23" t="s">
        <v>131</v>
      </c>
      <c r="AM28" s="170">
        <v>10000</v>
      </c>
      <c r="AN28" s="23" t="s">
        <v>131</v>
      </c>
      <c r="AO28" s="170">
        <v>10000</v>
      </c>
      <c r="AP28" s="23" t="s">
        <v>131</v>
      </c>
    </row>
    <row r="29" spans="1:42" x14ac:dyDescent="0.15">
      <c r="A29" s="69"/>
      <c r="B29" s="23" t="s">
        <v>132</v>
      </c>
      <c r="C29" s="88">
        <v>10010</v>
      </c>
      <c r="D29" s="1">
        <v>5500</v>
      </c>
      <c r="E29" s="1">
        <v>2420</v>
      </c>
      <c r="F29" s="1">
        <v>2860</v>
      </c>
      <c r="G29" s="1">
        <v>1430</v>
      </c>
      <c r="H29" s="1">
        <v>3180</v>
      </c>
      <c r="I29" s="1">
        <v>2420</v>
      </c>
      <c r="J29" s="1">
        <v>5885</v>
      </c>
      <c r="K29" s="1">
        <v>52090</v>
      </c>
      <c r="L29" s="1">
        <v>53300</v>
      </c>
      <c r="M29" s="1">
        <v>1430</v>
      </c>
      <c r="N29" s="1">
        <v>3300</v>
      </c>
      <c r="O29" s="1">
        <v>7700</v>
      </c>
      <c r="P29" s="1"/>
      <c r="Q29" s="1">
        <v>3080</v>
      </c>
      <c r="R29" s="1"/>
      <c r="S29" s="1">
        <v>2200</v>
      </c>
      <c r="T29" s="1"/>
      <c r="U29" s="1">
        <v>1100</v>
      </c>
      <c r="V29" s="1"/>
      <c r="W29" s="1">
        <v>2750</v>
      </c>
      <c r="X29" s="1"/>
      <c r="Y29" s="36">
        <v>3300</v>
      </c>
      <c r="Z29" s="23"/>
      <c r="AA29" s="4">
        <f t="shared" si="0"/>
        <v>89930</v>
      </c>
      <c r="AB29" s="284">
        <f t="shared" si="1"/>
        <v>74025</v>
      </c>
      <c r="AC29" s="311">
        <f t="shared" si="3"/>
        <v>69800</v>
      </c>
      <c r="AD29" s="23">
        <f t="shared" si="4"/>
        <v>4225</v>
      </c>
      <c r="AE29" s="67">
        <v>80000</v>
      </c>
      <c r="AF29" s="82">
        <f t="shared" si="2"/>
        <v>-5975</v>
      </c>
      <c r="AG29" s="50">
        <f t="shared" si="5"/>
        <v>0.92531249999999998</v>
      </c>
      <c r="AH29" s="171">
        <v>31600</v>
      </c>
      <c r="AI29" s="28"/>
      <c r="AJ29" s="53" t="s">
        <v>133</v>
      </c>
      <c r="AK29" s="172">
        <v>95300</v>
      </c>
      <c r="AL29" s="146" t="s">
        <v>134</v>
      </c>
      <c r="AM29" s="172">
        <v>106000</v>
      </c>
      <c r="AN29" s="146" t="s">
        <v>135</v>
      </c>
      <c r="AO29" s="172">
        <v>80000</v>
      </c>
      <c r="AP29" s="146" t="s">
        <v>178</v>
      </c>
    </row>
    <row r="30" spans="1:42" ht="14.25" thickBot="1" x14ac:dyDescent="0.2">
      <c r="A30" s="48"/>
      <c r="B30" s="96" t="s">
        <v>17</v>
      </c>
      <c r="C30" s="295">
        <f t="shared" ref="C30:Y30" si="48">SUM(C17:C29)</f>
        <v>152127</v>
      </c>
      <c r="D30" s="173">
        <f t="shared" ref="D30" si="49">SUM(D17:D29)</f>
        <v>37770</v>
      </c>
      <c r="E30" s="173">
        <f t="shared" si="48"/>
        <v>70985</v>
      </c>
      <c r="F30" s="173">
        <f t="shared" ref="F30" si="50">SUM(F17:F29)</f>
        <v>48324</v>
      </c>
      <c r="G30" s="173">
        <f t="shared" si="48"/>
        <v>167368</v>
      </c>
      <c r="H30" s="173">
        <f t="shared" ref="H30" si="51">SUM(H17:H29)</f>
        <v>280972</v>
      </c>
      <c r="I30" s="173">
        <f t="shared" si="48"/>
        <v>177416</v>
      </c>
      <c r="J30" s="173">
        <f t="shared" ref="J30" si="52">SUM(J17:J29)</f>
        <v>202595</v>
      </c>
      <c r="K30" s="173">
        <f t="shared" si="48"/>
        <v>78093</v>
      </c>
      <c r="L30" s="173">
        <f t="shared" ref="L30" si="53">SUM(L17:L29)</f>
        <v>110699</v>
      </c>
      <c r="M30" s="173">
        <f t="shared" si="48"/>
        <v>1774104</v>
      </c>
      <c r="N30" s="173">
        <f t="shared" ref="N30" si="54">SUM(N17:N29)</f>
        <v>1794246</v>
      </c>
      <c r="O30" s="173">
        <f t="shared" si="48"/>
        <v>35665</v>
      </c>
      <c r="P30" s="173">
        <f t="shared" ref="P30" si="55">SUM(P17:P29)</f>
        <v>0</v>
      </c>
      <c r="Q30" s="173">
        <f t="shared" si="48"/>
        <v>42164</v>
      </c>
      <c r="R30" s="173">
        <f t="shared" ref="R30" si="56">SUM(R17:R29)</f>
        <v>0</v>
      </c>
      <c r="S30" s="173">
        <f t="shared" si="48"/>
        <v>53768</v>
      </c>
      <c r="T30" s="173">
        <f t="shared" ref="T30" si="57">SUM(T17:T29)</f>
        <v>0</v>
      </c>
      <c r="U30" s="173">
        <f t="shared" si="48"/>
        <v>28600</v>
      </c>
      <c r="V30" s="173">
        <f t="shared" ref="V30" si="58">SUM(V17:V29)</f>
        <v>0</v>
      </c>
      <c r="W30" s="173">
        <f t="shared" si="48"/>
        <v>45069</v>
      </c>
      <c r="X30" s="173">
        <f t="shared" ref="X30" si="59">SUM(X17:X29)</f>
        <v>0</v>
      </c>
      <c r="Y30" s="94">
        <f t="shared" si="48"/>
        <v>2177371</v>
      </c>
      <c r="Z30" s="33">
        <f t="shared" ref="Z30" si="60">SUM(Z17:Z29)</f>
        <v>0</v>
      </c>
      <c r="AA30" s="174">
        <f t="shared" si="0"/>
        <v>4802730</v>
      </c>
      <c r="AB30" s="285">
        <f t="shared" si="1"/>
        <v>2474606</v>
      </c>
      <c r="AC30" s="312">
        <f t="shared" si="3"/>
        <v>2420093</v>
      </c>
      <c r="AD30" s="33">
        <f t="shared" si="4"/>
        <v>54513</v>
      </c>
      <c r="AE30" s="69">
        <f t="shared" ref="AE30" si="61">SUM(AE17:AE29)</f>
        <v>5175400</v>
      </c>
      <c r="AF30" s="74">
        <f t="shared" si="2"/>
        <v>-2700794</v>
      </c>
      <c r="AG30" s="55">
        <f t="shared" si="5"/>
        <v>0.47814777601731268</v>
      </c>
      <c r="AH30" s="69">
        <f t="shared" ref="AH30:AK30" si="62">SUM(AH17:AH29)</f>
        <v>6041600</v>
      </c>
      <c r="AI30" s="30"/>
      <c r="AJ30" s="40"/>
      <c r="AK30" s="149">
        <f t="shared" si="62"/>
        <v>5845300</v>
      </c>
      <c r="AL30" s="30"/>
      <c r="AM30" s="149">
        <f t="shared" ref="AM30:AO30" si="63">SUM(AM17:AM29)</f>
        <v>5446000</v>
      </c>
      <c r="AN30" s="30"/>
      <c r="AO30" s="149">
        <f t="shared" si="63"/>
        <v>5175400</v>
      </c>
      <c r="AP30" s="30"/>
    </row>
    <row r="31" spans="1:42" ht="14.25" thickBot="1" x14ac:dyDescent="0.2">
      <c r="A31" s="70" t="s">
        <v>18</v>
      </c>
      <c r="B31" s="95"/>
      <c r="C31" s="101">
        <f t="shared" ref="C31:Y31" si="64">C16-C30</f>
        <v>156258</v>
      </c>
      <c r="D31" s="62">
        <f t="shared" ref="D31" si="65">D16-D30</f>
        <v>154730</v>
      </c>
      <c r="E31" s="62">
        <f t="shared" si="64"/>
        <v>-57985</v>
      </c>
      <c r="F31" s="62">
        <f t="shared" ref="F31" si="66">F16-F30</f>
        <v>127676</v>
      </c>
      <c r="G31" s="62">
        <f t="shared" si="64"/>
        <v>1904232</v>
      </c>
      <c r="H31" s="62">
        <f t="shared" ref="H31" si="67">H16-H30</f>
        <v>1829828</v>
      </c>
      <c r="I31" s="62">
        <f t="shared" si="64"/>
        <v>1097184</v>
      </c>
      <c r="J31" s="62">
        <f t="shared" ref="J31" si="68">J16-J30</f>
        <v>1073005</v>
      </c>
      <c r="K31" s="62">
        <f t="shared" si="64"/>
        <v>505207</v>
      </c>
      <c r="L31" s="62">
        <f t="shared" ref="L31" si="69">L16-L30</f>
        <v>-33699</v>
      </c>
      <c r="M31" s="62">
        <f t="shared" si="64"/>
        <v>-1607604</v>
      </c>
      <c r="N31" s="62">
        <f t="shared" ref="N31" si="70">N16-N30</f>
        <v>-1385746</v>
      </c>
      <c r="O31" s="62">
        <f t="shared" si="64"/>
        <v>79835</v>
      </c>
      <c r="P31" s="62">
        <f t="shared" ref="P31" si="71">P16-P30</f>
        <v>0</v>
      </c>
      <c r="Q31" s="62">
        <f t="shared" si="64"/>
        <v>-3664</v>
      </c>
      <c r="R31" s="62">
        <f t="shared" ref="R31" si="72">R16-R30</f>
        <v>0</v>
      </c>
      <c r="S31" s="62">
        <f t="shared" si="64"/>
        <v>408232</v>
      </c>
      <c r="T31" s="62">
        <f t="shared" ref="T31" si="73">T16-T30</f>
        <v>0</v>
      </c>
      <c r="U31" s="62">
        <f t="shared" si="64"/>
        <v>152900</v>
      </c>
      <c r="V31" s="62">
        <f t="shared" ref="V31" si="74">V16-V30</f>
        <v>0</v>
      </c>
      <c r="W31" s="62">
        <f t="shared" si="64"/>
        <v>245731</v>
      </c>
      <c r="X31" s="62">
        <f t="shared" ref="X31" si="75">X16-X30</f>
        <v>0</v>
      </c>
      <c r="Y31" s="72">
        <f t="shared" si="64"/>
        <v>-1845371</v>
      </c>
      <c r="Z31" s="31">
        <f t="shared" ref="Z31" si="76">Z16-Z30</f>
        <v>0</v>
      </c>
      <c r="AA31" s="13">
        <f t="shared" si="0"/>
        <v>1034955</v>
      </c>
      <c r="AB31" s="286">
        <f t="shared" si="1"/>
        <v>1765794</v>
      </c>
      <c r="AC31" s="313">
        <f t="shared" si="3"/>
        <v>1997292</v>
      </c>
      <c r="AD31" s="31">
        <f t="shared" si="4"/>
        <v>-231498</v>
      </c>
      <c r="AE31" s="70">
        <f t="shared" ref="AE31" si="77">AE16-AE30</f>
        <v>394500</v>
      </c>
      <c r="AF31" s="72">
        <f t="shared" si="2"/>
        <v>1371294</v>
      </c>
      <c r="AG31" s="47">
        <f t="shared" si="5"/>
        <v>4.4760304182509509</v>
      </c>
      <c r="AH31" s="175">
        <f t="shared" ref="AH31:AK31" si="78">AH16-AH30</f>
        <v>375000</v>
      </c>
      <c r="AI31" s="31"/>
      <c r="AJ31" s="45"/>
      <c r="AK31" s="176">
        <f t="shared" si="78"/>
        <v>385000</v>
      </c>
      <c r="AL31" s="31"/>
      <c r="AM31" s="176">
        <f t="shared" ref="AM31:AO31" si="79">AM16-AM30</f>
        <v>365000</v>
      </c>
      <c r="AN31" s="31"/>
      <c r="AO31" s="176">
        <f t="shared" si="79"/>
        <v>394500</v>
      </c>
      <c r="AP31" s="31"/>
    </row>
    <row r="32" spans="1:42" x14ac:dyDescent="0.15">
      <c r="A32" s="69"/>
      <c r="B32" s="27" t="s">
        <v>19</v>
      </c>
      <c r="C32" s="102"/>
      <c r="D32" s="63"/>
      <c r="E32" s="63">
        <v>65</v>
      </c>
      <c r="F32" s="63">
        <v>98</v>
      </c>
      <c r="G32" s="63"/>
      <c r="H32" s="63">
        <v>16</v>
      </c>
      <c r="I32" s="63"/>
      <c r="J32" s="63"/>
      <c r="K32" s="63">
        <v>26</v>
      </c>
      <c r="L32" s="63">
        <v>37</v>
      </c>
      <c r="M32" s="63">
        <v>17</v>
      </c>
      <c r="N32" s="63"/>
      <c r="O32" s="63"/>
      <c r="P32" s="63"/>
      <c r="Q32" s="63"/>
      <c r="R32" s="63"/>
      <c r="S32" s="63"/>
      <c r="T32" s="63"/>
      <c r="U32" s="63"/>
      <c r="V32" s="63"/>
      <c r="W32" s="63">
        <v>35</v>
      </c>
      <c r="X32" s="63"/>
      <c r="Y32" s="57">
        <v>35</v>
      </c>
      <c r="Z32" s="27"/>
      <c r="AA32" s="20">
        <f t="shared" si="0"/>
        <v>178</v>
      </c>
      <c r="AB32" s="287">
        <f t="shared" si="1"/>
        <v>151</v>
      </c>
      <c r="AC32" s="314">
        <f t="shared" si="3"/>
        <v>108</v>
      </c>
      <c r="AD32" s="27">
        <f t="shared" si="4"/>
        <v>43</v>
      </c>
      <c r="AE32" s="80"/>
      <c r="AF32" s="81">
        <f t="shared" si="2"/>
        <v>151</v>
      </c>
      <c r="AG32" s="49"/>
      <c r="AH32" s="177"/>
      <c r="AI32" s="37"/>
      <c r="AJ32" s="78"/>
      <c r="AK32" s="178"/>
      <c r="AL32" s="37"/>
      <c r="AM32" s="178"/>
      <c r="AN32" s="37"/>
      <c r="AO32" s="178"/>
      <c r="AP32" s="37"/>
    </row>
    <row r="33" spans="1:42" x14ac:dyDescent="0.15">
      <c r="A33" s="69"/>
      <c r="B33" s="27" t="s">
        <v>136</v>
      </c>
      <c r="C33" s="102"/>
      <c r="D33" s="63">
        <v>10000</v>
      </c>
      <c r="E33" s="63"/>
      <c r="F33" s="63"/>
      <c r="G33" s="63"/>
      <c r="H33" s="63"/>
      <c r="I33" s="63"/>
      <c r="J33" s="63"/>
      <c r="K33" s="63"/>
      <c r="L33" s="63">
        <v>10000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  <c r="Z33" s="27"/>
      <c r="AA33" s="20">
        <f t="shared" si="0"/>
        <v>0</v>
      </c>
      <c r="AB33" s="287">
        <f t="shared" si="1"/>
        <v>20000</v>
      </c>
      <c r="AC33" s="314">
        <f t="shared" si="3"/>
        <v>0</v>
      </c>
      <c r="AD33" s="27">
        <f t="shared" si="4"/>
        <v>20000</v>
      </c>
      <c r="AE33" s="66"/>
      <c r="AF33" s="57">
        <f t="shared" si="2"/>
        <v>20000</v>
      </c>
      <c r="AG33" s="43"/>
      <c r="AH33" s="169">
        <v>10000</v>
      </c>
      <c r="AI33" s="23" t="s">
        <v>137</v>
      </c>
      <c r="AJ33" s="125" t="s">
        <v>138</v>
      </c>
      <c r="AK33" s="170">
        <v>10000</v>
      </c>
      <c r="AL33" s="23" t="s">
        <v>137</v>
      </c>
      <c r="AM33" s="170"/>
      <c r="AN33" s="23"/>
      <c r="AO33" s="170"/>
      <c r="AP33" s="23"/>
    </row>
    <row r="34" spans="1:42" x14ac:dyDescent="0.15">
      <c r="A34" s="69"/>
      <c r="B34" s="23" t="s">
        <v>139</v>
      </c>
      <c r="C34" s="8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6"/>
      <c r="Z34" s="23"/>
      <c r="AA34" s="4">
        <f t="shared" si="0"/>
        <v>0</v>
      </c>
      <c r="AB34" s="284">
        <f t="shared" si="1"/>
        <v>0</v>
      </c>
      <c r="AC34" s="311">
        <f t="shared" si="3"/>
        <v>0</v>
      </c>
      <c r="AD34" s="23">
        <f t="shared" si="4"/>
        <v>0</v>
      </c>
      <c r="AE34" s="44"/>
      <c r="AF34" s="36">
        <f t="shared" si="2"/>
        <v>0</v>
      </c>
      <c r="AG34" s="43"/>
      <c r="AH34" s="169">
        <v>0</v>
      </c>
      <c r="AI34" s="23"/>
      <c r="AJ34" s="24" t="s">
        <v>140</v>
      </c>
      <c r="AK34" s="170"/>
      <c r="AL34" s="23"/>
      <c r="AM34" s="170"/>
      <c r="AN34" s="23"/>
      <c r="AO34" s="170"/>
      <c r="AP34" s="23"/>
    </row>
    <row r="35" spans="1:42" x14ac:dyDescent="0.15">
      <c r="A35" s="69"/>
      <c r="B35" s="23" t="s">
        <v>141</v>
      </c>
      <c r="C35" s="8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6"/>
      <c r="Z35" s="23"/>
      <c r="AA35" s="4">
        <f t="shared" si="0"/>
        <v>0</v>
      </c>
      <c r="AB35" s="284">
        <f t="shared" si="1"/>
        <v>0</v>
      </c>
      <c r="AC35" s="311">
        <f t="shared" si="3"/>
        <v>0</v>
      </c>
      <c r="AD35" s="23">
        <f t="shared" si="4"/>
        <v>0</v>
      </c>
      <c r="AE35" s="44"/>
      <c r="AF35" s="36">
        <f t="shared" si="2"/>
        <v>0</v>
      </c>
      <c r="AG35" s="43"/>
      <c r="AH35" s="169"/>
      <c r="AI35" s="23"/>
      <c r="AJ35" s="24"/>
      <c r="AK35" s="170"/>
      <c r="AL35" s="23"/>
      <c r="AM35" s="170"/>
      <c r="AN35" s="23"/>
      <c r="AO35" s="170"/>
      <c r="AP35" s="23"/>
    </row>
    <row r="36" spans="1:42" x14ac:dyDescent="0.15">
      <c r="A36" s="69"/>
      <c r="B36" s="23" t="s">
        <v>142</v>
      </c>
      <c r="C36" s="88"/>
      <c r="D36" s="1">
        <v>40000</v>
      </c>
      <c r="E36" s="1"/>
      <c r="F36" s="1"/>
      <c r="G36" s="1"/>
      <c r="H36" s="1"/>
      <c r="I36" s="1"/>
      <c r="J36" s="1"/>
      <c r="K36" s="1"/>
      <c r="L36" s="1">
        <v>20000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6"/>
      <c r="Z36" s="23"/>
      <c r="AA36" s="4">
        <f t="shared" si="0"/>
        <v>0</v>
      </c>
      <c r="AB36" s="284">
        <f t="shared" si="1"/>
        <v>60000</v>
      </c>
      <c r="AC36" s="311">
        <f t="shared" si="3"/>
        <v>0</v>
      </c>
      <c r="AD36" s="23">
        <f t="shared" si="4"/>
        <v>60000</v>
      </c>
      <c r="AE36" s="44">
        <v>20000</v>
      </c>
      <c r="AF36" s="36">
        <f t="shared" si="2"/>
        <v>40000</v>
      </c>
      <c r="AG36" s="43">
        <f t="shared" si="5"/>
        <v>3</v>
      </c>
      <c r="AH36" s="179">
        <v>20000</v>
      </c>
      <c r="AI36" s="180" t="s">
        <v>137</v>
      </c>
      <c r="AJ36" s="125" t="s">
        <v>143</v>
      </c>
      <c r="AK36" s="181">
        <v>20000</v>
      </c>
      <c r="AL36" s="180" t="s">
        <v>137</v>
      </c>
      <c r="AM36" s="181"/>
      <c r="AN36" s="180"/>
      <c r="AO36" s="181">
        <v>20000</v>
      </c>
      <c r="AP36" s="180"/>
    </row>
    <row r="37" spans="1:42" x14ac:dyDescent="0.15">
      <c r="A37" s="69"/>
      <c r="B37" s="23" t="s">
        <v>144</v>
      </c>
      <c r="C37" s="88"/>
      <c r="D37" s="1">
        <v>48600</v>
      </c>
      <c r="E37" s="1"/>
      <c r="F37" s="1"/>
      <c r="G37" s="1"/>
      <c r="H37" s="1"/>
      <c r="I37" s="1"/>
      <c r="J37" s="1"/>
      <c r="K37" s="1"/>
      <c r="L37" s="1">
        <v>26100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6"/>
      <c r="Z37" s="23"/>
      <c r="AA37" s="4">
        <f t="shared" si="0"/>
        <v>0</v>
      </c>
      <c r="AB37" s="284">
        <f t="shared" si="1"/>
        <v>74700</v>
      </c>
      <c r="AC37" s="311">
        <f t="shared" si="3"/>
        <v>0</v>
      </c>
      <c r="AD37" s="23">
        <f t="shared" si="4"/>
        <v>74700</v>
      </c>
      <c r="AE37" s="44"/>
      <c r="AF37" s="36">
        <f t="shared" si="2"/>
        <v>74700</v>
      </c>
      <c r="AG37" s="43"/>
      <c r="AH37" s="179">
        <v>15000</v>
      </c>
      <c r="AI37" s="23" t="s">
        <v>145</v>
      </c>
      <c r="AJ37" s="125" t="s">
        <v>146</v>
      </c>
      <c r="AK37" s="181">
        <v>15000</v>
      </c>
      <c r="AL37" s="23" t="s">
        <v>145</v>
      </c>
      <c r="AM37" s="181"/>
      <c r="AN37" s="23"/>
      <c r="AO37" s="181"/>
      <c r="AP37" s="23"/>
    </row>
    <row r="38" spans="1:42" x14ac:dyDescent="0.15">
      <c r="A38" s="69"/>
      <c r="B38" s="23" t="s">
        <v>147</v>
      </c>
      <c r="C38" s="88"/>
      <c r="D38" s="1"/>
      <c r="E38" s="1"/>
      <c r="F38" s="1">
        <v>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6"/>
      <c r="Z38" s="23"/>
      <c r="AA38" s="4">
        <f t="shared" si="0"/>
        <v>0</v>
      </c>
      <c r="AB38" s="284">
        <f t="shared" si="1"/>
        <v>500</v>
      </c>
      <c r="AC38" s="311">
        <f t="shared" si="3"/>
        <v>0</v>
      </c>
      <c r="AD38" s="23">
        <f t="shared" si="4"/>
        <v>500</v>
      </c>
      <c r="AE38" s="44">
        <v>500</v>
      </c>
      <c r="AF38" s="36">
        <f t="shared" si="2"/>
        <v>0</v>
      </c>
      <c r="AG38" s="43">
        <f t="shared" si="5"/>
        <v>1</v>
      </c>
      <c r="AH38" s="169"/>
      <c r="AI38" s="23"/>
      <c r="AJ38" s="24"/>
      <c r="AK38" s="170"/>
      <c r="AL38" s="23"/>
      <c r="AM38" s="170"/>
      <c r="AN38" s="23"/>
      <c r="AO38" s="170">
        <v>500</v>
      </c>
      <c r="AP38" s="23"/>
    </row>
    <row r="39" spans="1:42" x14ac:dyDescent="0.15">
      <c r="A39" s="69"/>
      <c r="B39" s="23" t="s">
        <v>148</v>
      </c>
      <c r="C39" s="88"/>
      <c r="D39" s="1">
        <v>10000</v>
      </c>
      <c r="E39" s="1"/>
      <c r="F39" s="1"/>
      <c r="G39" s="1"/>
      <c r="H39" s="1"/>
      <c r="I39" s="1"/>
      <c r="J39" s="1"/>
      <c r="K39" s="1"/>
      <c r="L39" s="1">
        <v>5000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6"/>
      <c r="Z39" s="23"/>
      <c r="AA39" s="4">
        <f t="shared" si="0"/>
        <v>0</v>
      </c>
      <c r="AB39" s="284">
        <f t="shared" si="1"/>
        <v>15000</v>
      </c>
      <c r="AC39" s="311">
        <f t="shared" si="3"/>
        <v>0</v>
      </c>
      <c r="AD39" s="23">
        <f t="shared" si="4"/>
        <v>15000</v>
      </c>
      <c r="AE39" s="44"/>
      <c r="AF39" s="36">
        <f t="shared" si="2"/>
        <v>15000</v>
      </c>
      <c r="AG39" s="43"/>
      <c r="AH39" s="179">
        <v>5000</v>
      </c>
      <c r="AI39" s="23" t="s">
        <v>137</v>
      </c>
      <c r="AJ39" s="125" t="s">
        <v>149</v>
      </c>
      <c r="AK39" s="181">
        <v>5000</v>
      </c>
      <c r="AL39" s="23" t="s">
        <v>137</v>
      </c>
      <c r="AM39" s="181"/>
      <c r="AN39" s="23"/>
      <c r="AO39" s="181"/>
      <c r="AP39" s="23"/>
    </row>
    <row r="40" spans="1:42" x14ac:dyDescent="0.15">
      <c r="A40" s="89"/>
      <c r="B40" s="23" t="s">
        <v>150</v>
      </c>
      <c r="C40" s="88"/>
      <c r="D40" s="1"/>
      <c r="E40" s="1"/>
      <c r="F40" s="1"/>
      <c r="G40" s="1"/>
      <c r="H40" s="1"/>
      <c r="I40" s="1"/>
      <c r="J40" s="1"/>
      <c r="K40" s="1"/>
      <c r="L40" s="1">
        <v>13200</v>
      </c>
      <c r="M40" s="1"/>
      <c r="N40" s="1">
        <v>218200</v>
      </c>
      <c r="O40" s="1">
        <v>86400</v>
      </c>
      <c r="P40" s="1"/>
      <c r="Q40" s="1">
        <v>145000</v>
      </c>
      <c r="R40" s="1"/>
      <c r="S40" s="1"/>
      <c r="T40" s="1"/>
      <c r="U40" s="1"/>
      <c r="V40" s="1"/>
      <c r="W40" s="1"/>
      <c r="X40" s="1"/>
      <c r="Y40" s="36"/>
      <c r="Z40" s="23"/>
      <c r="AA40" s="4">
        <f t="shared" si="0"/>
        <v>231400</v>
      </c>
      <c r="AB40" s="319">
        <f t="shared" si="1"/>
        <v>231400</v>
      </c>
      <c r="AC40" s="320">
        <f t="shared" si="3"/>
        <v>0</v>
      </c>
      <c r="AD40" s="302">
        <f t="shared" si="4"/>
        <v>231400</v>
      </c>
      <c r="AE40" s="44">
        <v>455000</v>
      </c>
      <c r="AF40" s="36">
        <f t="shared" si="2"/>
        <v>-223600</v>
      </c>
      <c r="AG40" s="43">
        <f t="shared" si="5"/>
        <v>0.50857142857142856</v>
      </c>
      <c r="AH40" s="169">
        <v>455000</v>
      </c>
      <c r="AI40" s="43" t="s">
        <v>151</v>
      </c>
      <c r="AJ40" s="43" t="s">
        <v>151</v>
      </c>
      <c r="AK40" s="170">
        <v>455000</v>
      </c>
      <c r="AL40" s="43" t="s">
        <v>151</v>
      </c>
      <c r="AM40" s="170">
        <v>455000</v>
      </c>
      <c r="AN40" s="43" t="s">
        <v>151</v>
      </c>
      <c r="AO40" s="170">
        <v>455000</v>
      </c>
      <c r="AP40" s="43" t="s">
        <v>151</v>
      </c>
    </row>
    <row r="41" spans="1:42" x14ac:dyDescent="0.15">
      <c r="A41" s="69"/>
      <c r="B41" s="26" t="s">
        <v>152</v>
      </c>
      <c r="C41" s="10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74"/>
      <c r="Z41" s="30"/>
      <c r="AA41" s="19">
        <f t="shared" si="0"/>
        <v>0</v>
      </c>
      <c r="AB41" s="288">
        <f t="shared" si="1"/>
        <v>0</v>
      </c>
      <c r="AC41" s="315">
        <f t="shared" si="3"/>
        <v>0</v>
      </c>
      <c r="AD41" s="30">
        <f t="shared" si="4"/>
        <v>0</v>
      </c>
      <c r="AE41" s="69"/>
      <c r="AF41" s="74"/>
      <c r="AG41" s="144"/>
      <c r="AH41" s="182">
        <v>0</v>
      </c>
      <c r="AI41" s="54" t="s">
        <v>153</v>
      </c>
      <c r="AJ41" s="133"/>
      <c r="AK41" s="183"/>
      <c r="AL41" s="54"/>
      <c r="AM41" s="183"/>
      <c r="AN41" s="54"/>
      <c r="AO41" s="183"/>
      <c r="AP41" s="54"/>
    </row>
    <row r="42" spans="1:42" x14ac:dyDescent="0.15">
      <c r="A42" s="65"/>
      <c r="B42" s="297" t="s">
        <v>20</v>
      </c>
      <c r="C42" s="296">
        <f t="shared" ref="C42:Y42" si="80">SUM(C32:C41)</f>
        <v>0</v>
      </c>
      <c r="D42" s="184">
        <f t="shared" ref="D42" si="81">SUM(D32:D41)</f>
        <v>108600</v>
      </c>
      <c r="E42" s="184">
        <f t="shared" si="80"/>
        <v>65</v>
      </c>
      <c r="F42" s="184">
        <f t="shared" ref="F42" si="82">SUM(F32:F41)</f>
        <v>598</v>
      </c>
      <c r="G42" s="184">
        <f t="shared" si="80"/>
        <v>0</v>
      </c>
      <c r="H42" s="184">
        <f t="shared" ref="H42" si="83">SUM(H32:H41)</f>
        <v>16</v>
      </c>
      <c r="I42" s="184">
        <f t="shared" si="80"/>
        <v>0</v>
      </c>
      <c r="J42" s="184">
        <f t="shared" ref="J42" si="84">SUM(J32:J41)</f>
        <v>0</v>
      </c>
      <c r="K42" s="184">
        <f t="shared" si="80"/>
        <v>26</v>
      </c>
      <c r="L42" s="184">
        <f t="shared" ref="L42" si="85">SUM(L32:L41)</f>
        <v>74337</v>
      </c>
      <c r="M42" s="184">
        <f t="shared" si="80"/>
        <v>17</v>
      </c>
      <c r="N42" s="184">
        <f t="shared" ref="N42" si="86">SUM(N32:N41)</f>
        <v>218200</v>
      </c>
      <c r="O42" s="184">
        <f t="shared" si="80"/>
        <v>86400</v>
      </c>
      <c r="P42" s="184">
        <f t="shared" ref="P42" si="87">SUM(P32:P41)</f>
        <v>0</v>
      </c>
      <c r="Q42" s="184">
        <f t="shared" si="80"/>
        <v>145000</v>
      </c>
      <c r="R42" s="184">
        <f t="shared" ref="R42" si="88">SUM(R32:R41)</f>
        <v>0</v>
      </c>
      <c r="S42" s="184">
        <f t="shared" si="80"/>
        <v>0</v>
      </c>
      <c r="T42" s="184">
        <f t="shared" ref="T42" si="89">SUM(T32:T41)</f>
        <v>0</v>
      </c>
      <c r="U42" s="184">
        <f t="shared" si="80"/>
        <v>0</v>
      </c>
      <c r="V42" s="184">
        <f t="shared" ref="V42" si="90">SUM(V32:V41)</f>
        <v>0</v>
      </c>
      <c r="W42" s="184">
        <f t="shared" si="80"/>
        <v>35</v>
      </c>
      <c r="X42" s="184">
        <f t="shared" ref="X42" si="91">SUM(X32:X41)</f>
        <v>0</v>
      </c>
      <c r="Y42" s="185">
        <f t="shared" si="80"/>
        <v>35</v>
      </c>
      <c r="Z42" s="29">
        <f t="shared" ref="Z42" si="92">SUM(Z32:Z41)</f>
        <v>0</v>
      </c>
      <c r="AA42" s="186">
        <f t="shared" si="0"/>
        <v>231578</v>
      </c>
      <c r="AB42" s="289">
        <f t="shared" si="1"/>
        <v>401751</v>
      </c>
      <c r="AC42" s="316">
        <f t="shared" si="3"/>
        <v>108</v>
      </c>
      <c r="AD42" s="29">
        <f t="shared" si="4"/>
        <v>401643</v>
      </c>
      <c r="AE42" s="68">
        <f t="shared" ref="AE42" si="93">SUM(AE32:AE40)</f>
        <v>475500</v>
      </c>
      <c r="AF42" s="185">
        <f t="shared" si="2"/>
        <v>-73749</v>
      </c>
      <c r="AG42" s="187">
        <f t="shared" si="5"/>
        <v>0.84490220820189277</v>
      </c>
      <c r="AH42" s="188">
        <f t="shared" ref="AH42:AK42" si="94">SUM(AH32:AH40)</f>
        <v>505000</v>
      </c>
      <c r="AI42" s="22"/>
      <c r="AJ42" s="51"/>
      <c r="AK42" s="189">
        <f t="shared" si="94"/>
        <v>505000</v>
      </c>
      <c r="AL42" s="22"/>
      <c r="AM42" s="189">
        <f t="shared" ref="AM42:AO42" si="95">SUM(AM32:AM40)</f>
        <v>455000</v>
      </c>
      <c r="AN42" s="22"/>
      <c r="AO42" s="189">
        <f t="shared" si="95"/>
        <v>475500</v>
      </c>
      <c r="AP42" s="22"/>
    </row>
    <row r="43" spans="1:42" x14ac:dyDescent="0.15">
      <c r="A43" s="69"/>
      <c r="B43" s="298" t="s">
        <v>154</v>
      </c>
      <c r="C43" s="75"/>
      <c r="D43" s="84"/>
      <c r="E43" s="84"/>
      <c r="F43" s="84"/>
      <c r="G43" s="84"/>
      <c r="H43" s="84"/>
      <c r="I43" s="84"/>
      <c r="J43" s="84"/>
      <c r="K43" s="84"/>
      <c r="L43" s="84">
        <v>260700</v>
      </c>
      <c r="M43" s="84"/>
      <c r="N43" s="84"/>
      <c r="O43" s="84">
        <v>253220</v>
      </c>
      <c r="P43" s="84"/>
      <c r="Q43" s="84"/>
      <c r="R43" s="84"/>
      <c r="S43" s="84"/>
      <c r="T43" s="84"/>
      <c r="U43" s="84"/>
      <c r="V43" s="84"/>
      <c r="W43" s="84"/>
      <c r="X43" s="84"/>
      <c r="Y43" s="6"/>
      <c r="Z43" s="25"/>
      <c r="AA43" s="17">
        <f t="shared" si="0"/>
        <v>253220</v>
      </c>
      <c r="AB43" s="324">
        <f t="shared" si="1"/>
        <v>260700</v>
      </c>
      <c r="AC43" s="325">
        <f t="shared" si="3"/>
        <v>0</v>
      </c>
      <c r="AD43" s="326">
        <f t="shared" si="4"/>
        <v>260700</v>
      </c>
      <c r="AE43" s="64">
        <v>600000</v>
      </c>
      <c r="AF43" s="6">
        <f t="shared" si="2"/>
        <v>-339300</v>
      </c>
      <c r="AG43" s="73">
        <f t="shared" si="5"/>
        <v>0.4345</v>
      </c>
      <c r="AH43" s="190">
        <v>700000</v>
      </c>
      <c r="AI43" s="25" t="s">
        <v>155</v>
      </c>
      <c r="AJ43" s="191" t="s">
        <v>156</v>
      </c>
      <c r="AK43" s="192">
        <v>700000</v>
      </c>
      <c r="AL43" s="25" t="s">
        <v>157</v>
      </c>
      <c r="AM43" s="192">
        <v>600000</v>
      </c>
      <c r="AN43" s="25" t="s">
        <v>158</v>
      </c>
      <c r="AO43" s="192">
        <v>600000</v>
      </c>
      <c r="AP43" s="25" t="s">
        <v>158</v>
      </c>
    </row>
    <row r="44" spans="1:42" x14ac:dyDescent="0.15">
      <c r="A44" s="69"/>
      <c r="B44" s="180" t="s">
        <v>159</v>
      </c>
      <c r="C44" s="8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6">
        <v>66000</v>
      </c>
      <c r="Z44" s="23"/>
      <c r="AA44" s="4">
        <f t="shared" si="0"/>
        <v>66000</v>
      </c>
      <c r="AB44" s="284">
        <f t="shared" si="1"/>
        <v>0</v>
      </c>
      <c r="AC44" s="311">
        <f t="shared" si="3"/>
        <v>0</v>
      </c>
      <c r="AD44" s="23">
        <f t="shared" si="4"/>
        <v>0</v>
      </c>
      <c r="AE44" s="44">
        <v>70000</v>
      </c>
      <c r="AF44" s="36">
        <f t="shared" si="2"/>
        <v>-70000</v>
      </c>
      <c r="AG44" s="43">
        <f t="shared" si="5"/>
        <v>0</v>
      </c>
      <c r="AH44" s="169">
        <v>70000</v>
      </c>
      <c r="AI44" s="23" t="s">
        <v>160</v>
      </c>
      <c r="AJ44" s="23" t="s">
        <v>160</v>
      </c>
      <c r="AK44" s="170">
        <v>70000</v>
      </c>
      <c r="AL44" s="23" t="s">
        <v>160</v>
      </c>
      <c r="AM44" s="170">
        <v>70000</v>
      </c>
      <c r="AN44" s="23" t="s">
        <v>160</v>
      </c>
      <c r="AO44" s="170">
        <v>70000</v>
      </c>
      <c r="AP44" s="23" t="s">
        <v>160</v>
      </c>
    </row>
    <row r="45" spans="1:42" x14ac:dyDescent="0.15">
      <c r="A45" s="69"/>
      <c r="B45" s="299" t="s">
        <v>161</v>
      </c>
      <c r="C45" s="10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74">
        <v>120087</v>
      </c>
      <c r="Z45" s="30"/>
      <c r="AA45" s="19">
        <f t="shared" si="0"/>
        <v>120087</v>
      </c>
      <c r="AB45" s="284">
        <f t="shared" si="1"/>
        <v>0</v>
      </c>
      <c r="AC45" s="315">
        <f t="shared" si="3"/>
        <v>0</v>
      </c>
      <c r="AD45" s="30">
        <f t="shared" si="4"/>
        <v>0</v>
      </c>
      <c r="AE45" s="69">
        <v>200000</v>
      </c>
      <c r="AF45" s="74">
        <f t="shared" si="2"/>
        <v>-200000</v>
      </c>
      <c r="AG45" s="144">
        <f t="shared" si="5"/>
        <v>0</v>
      </c>
      <c r="AH45" s="193">
        <v>110000</v>
      </c>
      <c r="AI45" s="194"/>
      <c r="AJ45" s="195"/>
      <c r="AK45" s="196">
        <v>120000</v>
      </c>
      <c r="AL45" s="197" t="s">
        <v>114</v>
      </c>
      <c r="AM45" s="196">
        <v>150000</v>
      </c>
      <c r="AN45" s="197" t="s">
        <v>115</v>
      </c>
      <c r="AO45" s="196">
        <v>200000</v>
      </c>
      <c r="AP45" s="197" t="s">
        <v>115</v>
      </c>
    </row>
    <row r="46" spans="1:42" x14ac:dyDescent="0.15">
      <c r="A46" s="69"/>
      <c r="B46" s="28" t="s">
        <v>192</v>
      </c>
      <c r="C46" s="99"/>
      <c r="D46" s="35"/>
      <c r="E46" s="83"/>
      <c r="F46" s="83"/>
      <c r="G46" s="83"/>
      <c r="H46" s="83"/>
      <c r="I46" s="83"/>
      <c r="J46" s="83"/>
      <c r="K46" s="83"/>
      <c r="L46" s="83"/>
      <c r="M46" s="83"/>
      <c r="N46" s="83">
        <v>16074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2"/>
      <c r="Z46" s="28"/>
      <c r="AA46" s="5">
        <f t="shared" si="0"/>
        <v>0</v>
      </c>
      <c r="AB46" s="290">
        <f t="shared" si="1"/>
        <v>16074</v>
      </c>
      <c r="AC46" s="199">
        <f t="shared" si="3"/>
        <v>0</v>
      </c>
      <c r="AD46" s="82">
        <f t="shared" si="4"/>
        <v>16074</v>
      </c>
      <c r="AE46" s="67"/>
      <c r="AF46" s="35">
        <f t="shared" si="2"/>
        <v>16074</v>
      </c>
      <c r="AG46" s="50"/>
      <c r="AH46" s="79"/>
      <c r="AI46" s="200"/>
      <c r="AJ46" s="28"/>
      <c r="AK46" s="53"/>
      <c r="AL46" s="201"/>
      <c r="AM46" s="148"/>
      <c r="AN46" s="202"/>
      <c r="AO46" s="148"/>
      <c r="AP46" s="202"/>
    </row>
    <row r="47" spans="1:42" ht="14.25" thickBot="1" x14ac:dyDescent="0.2">
      <c r="A47" s="69"/>
      <c r="B47" s="300" t="s">
        <v>162</v>
      </c>
      <c r="C47" s="100">
        <f t="shared" ref="C47:Y47" si="96">SUM(C43:C46)</f>
        <v>0</v>
      </c>
      <c r="D47" s="61">
        <f t="shared" ref="D47" si="97">SUM(D43:D46)</f>
        <v>0</v>
      </c>
      <c r="E47" s="61">
        <f t="shared" si="96"/>
        <v>0</v>
      </c>
      <c r="F47" s="61">
        <f t="shared" ref="F47" si="98">SUM(F43:F46)</f>
        <v>0</v>
      </c>
      <c r="G47" s="61">
        <f t="shared" si="96"/>
        <v>0</v>
      </c>
      <c r="H47" s="61">
        <f t="shared" ref="H47" si="99">SUM(H43:H46)</f>
        <v>0</v>
      </c>
      <c r="I47" s="61">
        <f t="shared" si="96"/>
        <v>0</v>
      </c>
      <c r="J47" s="61">
        <f t="shared" ref="J47" si="100">SUM(J43:J46)</f>
        <v>0</v>
      </c>
      <c r="K47" s="61">
        <f t="shared" si="96"/>
        <v>0</v>
      </c>
      <c r="L47" s="61">
        <f t="shared" ref="L47" si="101">SUM(L43:L46)</f>
        <v>260700</v>
      </c>
      <c r="M47" s="61">
        <f t="shared" si="96"/>
        <v>0</v>
      </c>
      <c r="N47" s="61">
        <f t="shared" ref="N47" si="102">SUM(N43:N46)</f>
        <v>16074</v>
      </c>
      <c r="O47" s="61">
        <f t="shared" si="96"/>
        <v>253220</v>
      </c>
      <c r="P47" s="61">
        <f t="shared" ref="P47" si="103">SUM(P43:P46)</f>
        <v>0</v>
      </c>
      <c r="Q47" s="61">
        <f t="shared" si="96"/>
        <v>0</v>
      </c>
      <c r="R47" s="61">
        <f t="shared" ref="R47" si="104">SUM(R43:R46)</f>
        <v>0</v>
      </c>
      <c r="S47" s="61">
        <f t="shared" si="96"/>
        <v>0</v>
      </c>
      <c r="T47" s="61">
        <f t="shared" ref="T47" si="105">SUM(T43:T46)</f>
        <v>0</v>
      </c>
      <c r="U47" s="61">
        <f t="shared" si="96"/>
        <v>0</v>
      </c>
      <c r="V47" s="61">
        <f t="shared" ref="V47" si="106">SUM(V43:V46)</f>
        <v>0</v>
      </c>
      <c r="W47" s="61">
        <f t="shared" si="96"/>
        <v>0</v>
      </c>
      <c r="X47" s="61">
        <f t="shared" ref="X47" si="107">SUM(X43:X46)</f>
        <v>0</v>
      </c>
      <c r="Y47" s="74">
        <f t="shared" si="96"/>
        <v>186087</v>
      </c>
      <c r="Z47" s="30">
        <f t="shared" ref="Z47" si="108">SUM(Z43:Z46)</f>
        <v>0</v>
      </c>
      <c r="AA47" s="18">
        <f t="shared" si="0"/>
        <v>439307</v>
      </c>
      <c r="AB47" s="288">
        <f t="shared" si="1"/>
        <v>276774</v>
      </c>
      <c r="AC47" s="315">
        <f t="shared" si="3"/>
        <v>0</v>
      </c>
      <c r="AD47" s="30">
        <f t="shared" si="4"/>
        <v>276774</v>
      </c>
      <c r="AE47" s="69">
        <f>SUM(AE43:AE46)</f>
        <v>870000</v>
      </c>
      <c r="AF47" s="74">
        <f t="shared" si="2"/>
        <v>-593226</v>
      </c>
      <c r="AG47" s="56">
        <f t="shared" si="5"/>
        <v>0.31813103448275865</v>
      </c>
      <c r="AH47" s="203">
        <f t="shared" ref="AH47" si="109">SUM(AH43:AH45)</f>
        <v>880000</v>
      </c>
      <c r="AI47" s="204"/>
      <c r="AJ47" s="205"/>
      <c r="AK47" s="206">
        <f>SUM(AK43:AK46)</f>
        <v>890000</v>
      </c>
      <c r="AL47" s="204"/>
      <c r="AM47" s="206">
        <f>SUM(AM43:AM46)</f>
        <v>820000</v>
      </c>
      <c r="AN47" s="204"/>
      <c r="AO47" s="206">
        <f>SUM(AO43:AO46)</f>
        <v>870000</v>
      </c>
      <c r="AP47" s="204"/>
    </row>
    <row r="48" spans="1:42" ht="14.25" thickBot="1" x14ac:dyDescent="0.2">
      <c r="A48" s="70" t="s">
        <v>21</v>
      </c>
      <c r="B48" s="301"/>
      <c r="C48" s="101">
        <f t="shared" ref="C48:Y48" si="110">C31+C42-C47</f>
        <v>156258</v>
      </c>
      <c r="D48" s="62">
        <f t="shared" ref="D48" si="111">D31+D42-D47</f>
        <v>263330</v>
      </c>
      <c r="E48" s="62">
        <f t="shared" si="110"/>
        <v>-57920</v>
      </c>
      <c r="F48" s="62">
        <f t="shared" ref="F48" si="112">F31+F42-F47</f>
        <v>128274</v>
      </c>
      <c r="G48" s="62">
        <f t="shared" si="110"/>
        <v>1904232</v>
      </c>
      <c r="H48" s="62">
        <f t="shared" ref="H48" si="113">H31+H42-H47</f>
        <v>1829844</v>
      </c>
      <c r="I48" s="62">
        <f t="shared" si="110"/>
        <v>1097184</v>
      </c>
      <c r="J48" s="62">
        <f t="shared" ref="J48" si="114">J31+J42-J47</f>
        <v>1073005</v>
      </c>
      <c r="K48" s="62">
        <f t="shared" si="110"/>
        <v>505233</v>
      </c>
      <c r="L48" s="62">
        <f t="shared" ref="L48" si="115">L31+L42-L47</f>
        <v>-220062</v>
      </c>
      <c r="M48" s="62">
        <f t="shared" si="110"/>
        <v>-1607587</v>
      </c>
      <c r="N48" s="62">
        <f t="shared" ref="N48" si="116">N31+N42-N47</f>
        <v>-1183620</v>
      </c>
      <c r="O48" s="62">
        <f t="shared" si="110"/>
        <v>-86985</v>
      </c>
      <c r="P48" s="62">
        <f t="shared" ref="P48" si="117">P31+P42-P47</f>
        <v>0</v>
      </c>
      <c r="Q48" s="62">
        <f t="shared" si="110"/>
        <v>141336</v>
      </c>
      <c r="R48" s="62">
        <f t="shared" ref="R48" si="118">R31+R42-R47</f>
        <v>0</v>
      </c>
      <c r="S48" s="62">
        <f t="shared" si="110"/>
        <v>408232</v>
      </c>
      <c r="T48" s="62">
        <f t="shared" ref="T48" si="119">T31+T42-T47</f>
        <v>0</v>
      </c>
      <c r="U48" s="62">
        <f t="shared" si="110"/>
        <v>152900</v>
      </c>
      <c r="V48" s="62">
        <f t="shared" ref="V48" si="120">V31+V42-V47</f>
        <v>0</v>
      </c>
      <c r="W48" s="62">
        <f t="shared" si="110"/>
        <v>245766</v>
      </c>
      <c r="X48" s="62">
        <f t="shared" ref="X48" si="121">X31+X42-X47</f>
        <v>0</v>
      </c>
      <c r="Y48" s="72">
        <f t="shared" si="110"/>
        <v>-2031423</v>
      </c>
      <c r="Z48" s="31">
        <f t="shared" ref="Z48" si="122">Z31+Z42-Z47</f>
        <v>0</v>
      </c>
      <c r="AA48" s="13">
        <f t="shared" si="0"/>
        <v>827226</v>
      </c>
      <c r="AB48" s="286">
        <f t="shared" si="1"/>
        <v>1890771</v>
      </c>
      <c r="AC48" s="313">
        <f t="shared" si="3"/>
        <v>1997400</v>
      </c>
      <c r="AD48" s="31">
        <f t="shared" si="4"/>
        <v>-106629</v>
      </c>
      <c r="AE48" s="70">
        <f>AE31+AE42-AE47</f>
        <v>0</v>
      </c>
      <c r="AF48" s="72">
        <f>AB48-AE48</f>
        <v>1890771</v>
      </c>
      <c r="AG48" s="47"/>
      <c r="AH48" s="207">
        <f>AH31+AH42-AH47</f>
        <v>0</v>
      </c>
      <c r="AI48" s="31"/>
      <c r="AJ48" s="45"/>
      <c r="AK48" s="208">
        <f>AK31+AK42-AK47</f>
        <v>0</v>
      </c>
      <c r="AL48" s="31"/>
      <c r="AM48" s="208">
        <f>AM31+AM42-AM47</f>
        <v>0</v>
      </c>
      <c r="AN48" s="31"/>
      <c r="AO48" s="208">
        <f>AO31+AO42-AO47</f>
        <v>0</v>
      </c>
      <c r="AP48" s="31"/>
    </row>
    <row r="49" spans="1:42" ht="14.25" thickBot="1" x14ac:dyDescent="0.2">
      <c r="A49" s="70" t="s">
        <v>22</v>
      </c>
      <c r="B49" s="95"/>
      <c r="C49" s="101">
        <f t="shared" ref="C49:Y50" si="123">C48</f>
        <v>156258</v>
      </c>
      <c r="D49" s="62">
        <f t="shared" ref="D49" si="124">D48</f>
        <v>263330</v>
      </c>
      <c r="E49" s="62">
        <f t="shared" si="123"/>
        <v>-57920</v>
      </c>
      <c r="F49" s="62">
        <f t="shared" ref="F49" si="125">F48</f>
        <v>128274</v>
      </c>
      <c r="G49" s="62">
        <f t="shared" si="123"/>
        <v>1904232</v>
      </c>
      <c r="H49" s="62">
        <f t="shared" ref="H49" si="126">H48</f>
        <v>1829844</v>
      </c>
      <c r="I49" s="62">
        <f t="shared" si="123"/>
        <v>1097184</v>
      </c>
      <c r="J49" s="62">
        <f t="shared" ref="J49" si="127">J48</f>
        <v>1073005</v>
      </c>
      <c r="K49" s="62">
        <f t="shared" si="123"/>
        <v>505233</v>
      </c>
      <c r="L49" s="62">
        <f t="shared" ref="L49" si="128">L48</f>
        <v>-220062</v>
      </c>
      <c r="M49" s="62">
        <f t="shared" si="123"/>
        <v>-1607587</v>
      </c>
      <c r="N49" s="62">
        <f t="shared" ref="N49" si="129">N48</f>
        <v>-1183620</v>
      </c>
      <c r="O49" s="62">
        <f t="shared" si="123"/>
        <v>-86985</v>
      </c>
      <c r="P49" s="62">
        <f t="shared" ref="P49" si="130">P48</f>
        <v>0</v>
      </c>
      <c r="Q49" s="62">
        <f t="shared" si="123"/>
        <v>141336</v>
      </c>
      <c r="R49" s="62">
        <f t="shared" ref="R49" si="131">R48</f>
        <v>0</v>
      </c>
      <c r="S49" s="62">
        <f t="shared" si="123"/>
        <v>408232</v>
      </c>
      <c r="T49" s="62">
        <f t="shared" ref="T49" si="132">T48</f>
        <v>0</v>
      </c>
      <c r="U49" s="62">
        <f t="shared" si="123"/>
        <v>152900</v>
      </c>
      <c r="V49" s="62">
        <f t="shared" ref="V49" si="133">V48</f>
        <v>0</v>
      </c>
      <c r="W49" s="62">
        <f t="shared" si="123"/>
        <v>245766</v>
      </c>
      <c r="X49" s="62">
        <f t="shared" ref="X49" si="134">X48</f>
        <v>0</v>
      </c>
      <c r="Y49" s="72">
        <f t="shared" si="123"/>
        <v>-2031423</v>
      </c>
      <c r="Z49" s="31">
        <f t="shared" ref="Z49" si="135">Z48</f>
        <v>0</v>
      </c>
      <c r="AA49" s="13">
        <f t="shared" si="0"/>
        <v>827226</v>
      </c>
      <c r="AB49" s="286">
        <f t="shared" si="1"/>
        <v>1890771</v>
      </c>
      <c r="AC49" s="313">
        <f t="shared" si="3"/>
        <v>1997400</v>
      </c>
      <c r="AD49" s="31">
        <f t="shared" si="4"/>
        <v>-106629</v>
      </c>
      <c r="AE49" s="70">
        <f>AE48</f>
        <v>0</v>
      </c>
      <c r="AF49" s="72">
        <f>AB49-AE49</f>
        <v>1890771</v>
      </c>
      <c r="AG49" s="47"/>
      <c r="AH49" s="209">
        <f>AH48</f>
        <v>0</v>
      </c>
      <c r="AI49" s="30"/>
      <c r="AJ49" s="40"/>
      <c r="AK49" s="210">
        <f>AK48</f>
        <v>0</v>
      </c>
      <c r="AL49" s="30"/>
      <c r="AM49" s="210">
        <f>AM48</f>
        <v>0</v>
      </c>
      <c r="AN49" s="30"/>
      <c r="AO49" s="210">
        <f>AO48</f>
        <v>0</v>
      </c>
      <c r="AP49" s="30"/>
    </row>
    <row r="50" spans="1:42" ht="14.25" thickBot="1" x14ac:dyDescent="0.2">
      <c r="A50" s="48" t="s">
        <v>7</v>
      </c>
      <c r="B50" s="91"/>
      <c r="C50" s="76">
        <f t="shared" si="123"/>
        <v>156258</v>
      </c>
      <c r="D50" s="59">
        <f t="shared" ref="D50" si="136">D49</f>
        <v>263330</v>
      </c>
      <c r="E50" s="59">
        <f t="shared" si="123"/>
        <v>-57920</v>
      </c>
      <c r="F50" s="59">
        <f t="shared" ref="F50" si="137">F49</f>
        <v>128274</v>
      </c>
      <c r="G50" s="59">
        <f t="shared" si="123"/>
        <v>1904232</v>
      </c>
      <c r="H50" s="59">
        <f t="shared" ref="H50" si="138">H49</f>
        <v>1829844</v>
      </c>
      <c r="I50" s="59">
        <f t="shared" si="123"/>
        <v>1097184</v>
      </c>
      <c r="J50" s="59">
        <f t="shared" ref="J50" si="139">J49</f>
        <v>1073005</v>
      </c>
      <c r="K50" s="59">
        <f t="shared" si="123"/>
        <v>505233</v>
      </c>
      <c r="L50" s="59">
        <f t="shared" ref="L50" si="140">L49</f>
        <v>-220062</v>
      </c>
      <c r="M50" s="59">
        <f t="shared" si="123"/>
        <v>-1607587</v>
      </c>
      <c r="N50" s="59">
        <f t="shared" ref="N50" si="141">N49</f>
        <v>-1183620</v>
      </c>
      <c r="O50" s="59">
        <f t="shared" si="123"/>
        <v>-86985</v>
      </c>
      <c r="P50" s="59">
        <f t="shared" ref="P50" si="142">P49</f>
        <v>0</v>
      </c>
      <c r="Q50" s="59">
        <f t="shared" si="123"/>
        <v>141336</v>
      </c>
      <c r="R50" s="59">
        <f t="shared" ref="R50" si="143">R49</f>
        <v>0</v>
      </c>
      <c r="S50" s="59">
        <f t="shared" si="123"/>
        <v>408232</v>
      </c>
      <c r="T50" s="59">
        <f t="shared" ref="T50" si="144">T49</f>
        <v>0</v>
      </c>
      <c r="U50" s="59">
        <f t="shared" si="123"/>
        <v>152900</v>
      </c>
      <c r="V50" s="59">
        <f t="shared" ref="V50" si="145">V49</f>
        <v>0</v>
      </c>
      <c r="W50" s="59">
        <f t="shared" si="123"/>
        <v>245766</v>
      </c>
      <c r="X50" s="59">
        <f t="shared" ref="X50" si="146">X49</f>
        <v>0</v>
      </c>
      <c r="Y50" s="7">
        <f t="shared" si="123"/>
        <v>-2031423</v>
      </c>
      <c r="Z50" s="32">
        <f t="shared" ref="Z50" si="147">Z49</f>
        <v>0</v>
      </c>
      <c r="AA50" s="18">
        <f t="shared" si="0"/>
        <v>827226</v>
      </c>
      <c r="AB50" s="211">
        <f t="shared" si="1"/>
        <v>1890771</v>
      </c>
      <c r="AC50" s="317">
        <f t="shared" si="3"/>
        <v>1997400</v>
      </c>
      <c r="AD50" s="32">
        <f t="shared" si="4"/>
        <v>-106629</v>
      </c>
      <c r="AE50" s="70">
        <f t="shared" ref="AE50" si="148">AE49</f>
        <v>0</v>
      </c>
      <c r="AF50" s="72">
        <f>AB50-AE50</f>
        <v>1890771</v>
      </c>
      <c r="AG50" s="47"/>
      <c r="AH50" s="175">
        <v>0</v>
      </c>
      <c r="AI50" s="31"/>
      <c r="AJ50" s="45"/>
      <c r="AK50" s="176">
        <v>0</v>
      </c>
      <c r="AL50" s="31"/>
      <c r="AM50" s="176">
        <v>0</v>
      </c>
      <c r="AN50" s="31"/>
      <c r="AO50" s="176">
        <v>0</v>
      </c>
      <c r="AP50" s="31"/>
    </row>
    <row r="51" spans="1:42" ht="14.25" thickBot="1" x14ac:dyDescent="0.2">
      <c r="A51" s="70" t="s">
        <v>163</v>
      </c>
      <c r="B51" s="95"/>
      <c r="C51" s="101">
        <v>11901026</v>
      </c>
      <c r="D51" s="62">
        <v>12728252</v>
      </c>
      <c r="E51" s="62">
        <v>12057284</v>
      </c>
      <c r="F51" s="62">
        <v>12991582</v>
      </c>
      <c r="G51" s="62">
        <v>11999364</v>
      </c>
      <c r="H51" s="62">
        <v>13119856</v>
      </c>
      <c r="I51" s="62">
        <v>13903596</v>
      </c>
      <c r="J51" s="62">
        <v>14949700</v>
      </c>
      <c r="K51" s="62">
        <v>15000780</v>
      </c>
      <c r="L51" s="62">
        <v>16022705</v>
      </c>
      <c r="M51" s="62">
        <v>15506013</v>
      </c>
      <c r="N51" s="62">
        <v>15802643</v>
      </c>
      <c r="O51" s="62">
        <v>13898426</v>
      </c>
      <c r="P51" s="62"/>
      <c r="Q51" s="62">
        <v>13811441</v>
      </c>
      <c r="R51" s="62"/>
      <c r="S51" s="62">
        <v>13952777</v>
      </c>
      <c r="T51" s="62"/>
      <c r="U51" s="62">
        <v>14361009</v>
      </c>
      <c r="V51" s="62"/>
      <c r="W51" s="62">
        <v>14513909</v>
      </c>
      <c r="X51" s="62"/>
      <c r="Y51" s="72">
        <v>14759675</v>
      </c>
      <c r="Z51" s="31"/>
      <c r="AA51" s="13">
        <v>11901026</v>
      </c>
      <c r="AB51" s="150">
        <v>12728252</v>
      </c>
      <c r="AC51" s="318">
        <v>11901026</v>
      </c>
      <c r="AD51" s="31">
        <f t="shared" si="4"/>
        <v>827226</v>
      </c>
      <c r="AE51" s="45"/>
      <c r="AF51" s="72"/>
      <c r="AG51" s="47"/>
      <c r="AH51" s="175"/>
      <c r="AI51" s="31"/>
      <c r="AJ51" s="45"/>
      <c r="AK51" s="176"/>
      <c r="AL51" s="31"/>
      <c r="AM51" s="176"/>
      <c r="AN51" s="31"/>
      <c r="AO51" s="176"/>
      <c r="AP51" s="31"/>
    </row>
    <row r="52" spans="1:42" ht="14.25" thickBot="1" x14ac:dyDescent="0.2">
      <c r="A52" s="70" t="s">
        <v>164</v>
      </c>
      <c r="B52" s="95"/>
      <c r="C52" s="101">
        <f t="shared" ref="C52:AA52" si="149">C51+C50</f>
        <v>12057284</v>
      </c>
      <c r="D52" s="62">
        <f t="shared" ref="D52" si="150">D51+D50</f>
        <v>12991582</v>
      </c>
      <c r="E52" s="62">
        <f t="shared" si="149"/>
        <v>11999364</v>
      </c>
      <c r="F52" s="62">
        <f t="shared" ref="F52" si="151">F51+F50</f>
        <v>13119856</v>
      </c>
      <c r="G52" s="62">
        <f t="shared" si="149"/>
        <v>13903596</v>
      </c>
      <c r="H52" s="62">
        <f t="shared" ref="H52" si="152">H51+H50</f>
        <v>14949700</v>
      </c>
      <c r="I52" s="62">
        <f t="shared" si="149"/>
        <v>15000780</v>
      </c>
      <c r="J52" s="62">
        <f t="shared" ref="J52" si="153">J51+J50</f>
        <v>16022705</v>
      </c>
      <c r="K52" s="62">
        <f t="shared" si="149"/>
        <v>15506013</v>
      </c>
      <c r="L52" s="62">
        <f t="shared" ref="L52" si="154">L51+L50</f>
        <v>15802643</v>
      </c>
      <c r="M52" s="62">
        <f t="shared" si="149"/>
        <v>13898426</v>
      </c>
      <c r="N52" s="62">
        <f t="shared" ref="N52" si="155">N51+N50</f>
        <v>14619023</v>
      </c>
      <c r="O52" s="62">
        <f t="shared" si="149"/>
        <v>13811441</v>
      </c>
      <c r="P52" s="62">
        <f t="shared" ref="P52" si="156">P51+P50</f>
        <v>0</v>
      </c>
      <c r="Q52" s="62">
        <f t="shared" si="149"/>
        <v>13952777</v>
      </c>
      <c r="R52" s="62">
        <f t="shared" ref="R52" si="157">R51+R50</f>
        <v>0</v>
      </c>
      <c r="S52" s="62">
        <f t="shared" si="149"/>
        <v>14361009</v>
      </c>
      <c r="T52" s="62">
        <f t="shared" ref="T52" si="158">T51+T50</f>
        <v>0</v>
      </c>
      <c r="U52" s="62">
        <f t="shared" si="149"/>
        <v>14513909</v>
      </c>
      <c r="V52" s="62">
        <f t="shared" ref="V52" si="159">V51+V50</f>
        <v>0</v>
      </c>
      <c r="W52" s="62">
        <f t="shared" si="149"/>
        <v>14759675</v>
      </c>
      <c r="X52" s="62">
        <f t="shared" ref="X52" si="160">X51+X50</f>
        <v>0</v>
      </c>
      <c r="Y52" s="72">
        <f t="shared" si="149"/>
        <v>12728252</v>
      </c>
      <c r="Z52" s="31">
        <f t="shared" ref="Z52" si="161">Z51+Z50</f>
        <v>0</v>
      </c>
      <c r="AA52" s="13">
        <f t="shared" si="149"/>
        <v>12728252</v>
      </c>
      <c r="AB52" s="150">
        <f>AB50+AB51</f>
        <v>14619023</v>
      </c>
      <c r="AC52" s="13">
        <f>AC50+AC51</f>
        <v>13898426</v>
      </c>
      <c r="AD52" s="31">
        <f t="shared" si="4"/>
        <v>720597</v>
      </c>
      <c r="AE52" s="45"/>
      <c r="AF52" s="72"/>
      <c r="AG52" s="56"/>
      <c r="AH52" s="175"/>
      <c r="AI52" s="31"/>
      <c r="AJ52" s="45"/>
      <c r="AK52" s="176"/>
      <c r="AL52" s="31"/>
      <c r="AM52" s="176"/>
      <c r="AN52" s="31"/>
      <c r="AO52" s="176"/>
      <c r="AP52" s="31"/>
    </row>
    <row r="53" spans="1:42" x14ac:dyDescent="0.15">
      <c r="AB53" s="21" t="s">
        <v>193</v>
      </c>
      <c r="AD53" s="251"/>
      <c r="AH53" s="212"/>
      <c r="AI53" s="40"/>
      <c r="AJ53" s="40"/>
      <c r="AK53" s="213"/>
      <c r="AL53" s="40"/>
      <c r="AM53" s="213"/>
      <c r="AN53" s="40"/>
      <c r="AO53" s="213"/>
      <c r="AP53" s="40"/>
    </row>
    <row r="54" spans="1:42" x14ac:dyDescent="0.15">
      <c r="AC54" s="321" t="s">
        <v>187</v>
      </c>
      <c r="AD54" s="255">
        <f>AD49</f>
        <v>-106629</v>
      </c>
      <c r="AE54" s="14"/>
    </row>
    <row r="55" spans="1:42" x14ac:dyDescent="0.15">
      <c r="AA55" s="40"/>
      <c r="AC55" s="14" t="s">
        <v>59</v>
      </c>
      <c r="AD55" s="3">
        <v>140000</v>
      </c>
      <c r="AE55" s="283"/>
    </row>
    <row r="56" spans="1:42" x14ac:dyDescent="0.15">
      <c r="AC56" s="216" t="s">
        <v>195</v>
      </c>
      <c r="AD56" s="275">
        <v>-231400</v>
      </c>
      <c r="AE56" s="283"/>
    </row>
    <row r="57" spans="1:42" x14ac:dyDescent="0.15">
      <c r="AA57" s="34"/>
      <c r="AC57" s="216" t="s">
        <v>196</v>
      </c>
      <c r="AD57" s="275">
        <v>260700</v>
      </c>
      <c r="AE57" s="283"/>
    </row>
    <row r="58" spans="1:42" ht="14.25" thickBot="1" x14ac:dyDescent="0.2">
      <c r="AC58" s="321" t="s">
        <v>194</v>
      </c>
      <c r="AD58" s="327">
        <f>AD54+AD55+AD56+AD57</f>
        <v>62671</v>
      </c>
      <c r="AF58" s="40"/>
    </row>
    <row r="59" spans="1:42" ht="14.25" thickTop="1" x14ac:dyDescent="0.15">
      <c r="AE59" s="40"/>
    </row>
    <row r="60" spans="1:42" x14ac:dyDescent="0.15">
      <c r="AE60" s="40"/>
      <c r="AF60" s="34"/>
    </row>
  </sheetData>
  <mergeCells count="21">
    <mergeCell ref="AO3:AP4"/>
    <mergeCell ref="AK3:AL4"/>
    <mergeCell ref="AM3:AN4"/>
    <mergeCell ref="AD3:AD4"/>
    <mergeCell ref="AE3:AE4"/>
    <mergeCell ref="AF3:AF4"/>
    <mergeCell ref="AG3:AG4"/>
    <mergeCell ref="AH3:AI4"/>
    <mergeCell ref="AJ3:AJ4"/>
    <mergeCell ref="C3:D3"/>
    <mergeCell ref="E3:F3"/>
    <mergeCell ref="G3:H3"/>
    <mergeCell ref="I3:J3"/>
    <mergeCell ref="K3:L3"/>
    <mergeCell ref="W3:X3"/>
    <mergeCell ref="Y3:Z3"/>
    <mergeCell ref="M3:N3"/>
    <mergeCell ref="O3:P3"/>
    <mergeCell ref="Q3:R3"/>
    <mergeCell ref="S3:T3"/>
    <mergeCell ref="U3:V3"/>
  </mergeCells>
  <phoneticPr fontId="2"/>
  <hyperlinks>
    <hyperlink ref="AI22" r:id="rId1" display="京橋税理士@32,400円決算156,600円" xr:uid="{703AE544-E2D1-46B0-B0E3-E447D9D221C0}"/>
    <hyperlink ref="AL22" r:id="rId2" display="京橋税理士@32,400円決算156,600円" xr:uid="{31A7F106-7C23-469F-A416-E89664B97001}"/>
    <hyperlink ref="AN22" r:id="rId3" display="京橋税理士@32,400円決算156,600円" xr:uid="{09E7A100-AB35-4510-94EF-C5FE6D29602A}"/>
    <hyperlink ref="AP22" r:id="rId4" display="京橋税理士@32,400円決算156,600円" xr:uid="{40A4ED7F-FF53-493A-B837-0654719B62FE}"/>
  </hyperlinks>
  <pageMargins left="0" right="0" top="0" bottom="0" header="0.31496062992125984" footer="0.31496062992125984"/>
  <pageSetup paperSize="8" scale="98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E9D9-F4BB-4894-96C3-7F0B55118BA2}">
  <sheetPr>
    <pageSetUpPr fitToPage="1"/>
  </sheetPr>
  <dimension ref="A1:AK24"/>
  <sheetViews>
    <sheetView zoomScale="80" zoomScaleNormal="8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A49" sqref="AA49"/>
    </sheetView>
  </sheetViews>
  <sheetFormatPr defaultColWidth="9" defaultRowHeight="13.5" x14ac:dyDescent="0.15"/>
  <cols>
    <col min="1" max="1" width="2.5" style="21" customWidth="1"/>
    <col min="2" max="2" width="40.375" style="21" bestFit="1" customWidth="1"/>
    <col min="3" max="12" width="11.125" style="21" hidden="1" customWidth="1"/>
    <col min="13" max="14" width="11.125" style="21" customWidth="1"/>
    <col min="15" max="26" width="11.125" style="21" hidden="1" customWidth="1"/>
    <col min="27" max="27" width="13" style="21" customWidth="1"/>
    <col min="28" max="28" width="11.625" style="106" customWidth="1"/>
    <col min="29" max="29" width="11.625" style="21" customWidth="1"/>
    <col min="30" max="30" width="12.625" style="3" customWidth="1"/>
    <col min="31" max="31" width="10.25" style="3" customWidth="1"/>
    <col min="32" max="33" width="11.375" style="3" customWidth="1"/>
    <col min="34" max="34" width="11" style="21" customWidth="1"/>
    <col min="35" max="35" width="49.625" style="21" bestFit="1" customWidth="1"/>
    <col min="36" max="36" width="49.625" style="21" customWidth="1"/>
    <col min="37" max="37" width="11" style="250" customWidth="1"/>
    <col min="38" max="38" width="61.875" style="21" bestFit="1" customWidth="1"/>
    <col min="39" max="16384" width="9" style="21"/>
  </cols>
  <sheetData>
    <row r="1" spans="1:33" ht="17.25" x14ac:dyDescent="0.15">
      <c r="AG1" s="107"/>
    </row>
    <row r="2" spans="1:33" ht="14.25" thickBot="1" x14ac:dyDescent="0.2">
      <c r="A2" s="215" t="s">
        <v>189</v>
      </c>
      <c r="AA2" s="216" t="s">
        <v>25</v>
      </c>
    </row>
    <row r="3" spans="1:33" x14ac:dyDescent="0.15">
      <c r="A3" s="217"/>
      <c r="B3" s="218"/>
      <c r="C3" s="352" t="s">
        <v>24</v>
      </c>
      <c r="D3" s="353"/>
      <c r="E3" s="349" t="s">
        <v>40</v>
      </c>
      <c r="F3" s="353"/>
      <c r="G3" s="349" t="s">
        <v>29</v>
      </c>
      <c r="H3" s="353"/>
      <c r="I3" s="349" t="s">
        <v>30</v>
      </c>
      <c r="J3" s="353"/>
      <c r="K3" s="349" t="s">
        <v>31</v>
      </c>
      <c r="L3" s="353"/>
      <c r="M3" s="352" t="s">
        <v>32</v>
      </c>
      <c r="N3" s="350"/>
      <c r="O3" s="349" t="s">
        <v>33</v>
      </c>
      <c r="P3" s="353"/>
      <c r="Q3" s="349" t="s">
        <v>34</v>
      </c>
      <c r="R3" s="353"/>
      <c r="S3" s="349" t="s">
        <v>35</v>
      </c>
      <c r="T3" s="353"/>
      <c r="U3" s="349" t="s">
        <v>36</v>
      </c>
      <c r="V3" s="353"/>
      <c r="W3" s="349" t="s">
        <v>37</v>
      </c>
      <c r="X3" s="350"/>
      <c r="Y3" s="349" t="s">
        <v>38</v>
      </c>
      <c r="Z3" s="351"/>
      <c r="AA3" s="219" t="s">
        <v>41</v>
      </c>
      <c r="AB3" s="214"/>
      <c r="AC3" s="220"/>
      <c r="AD3" s="34"/>
      <c r="AE3" s="34"/>
    </row>
    <row r="4" spans="1:33" ht="14.25" thickBot="1" x14ac:dyDescent="0.2">
      <c r="A4" s="221"/>
      <c r="B4" s="222"/>
      <c r="C4" s="223" t="s">
        <v>43</v>
      </c>
      <c r="D4" s="224" t="s">
        <v>182</v>
      </c>
      <c r="E4" s="225" t="s">
        <v>43</v>
      </c>
      <c r="F4" s="224" t="s">
        <v>182</v>
      </c>
      <c r="G4" s="225" t="s">
        <v>43</v>
      </c>
      <c r="H4" s="224" t="s">
        <v>182</v>
      </c>
      <c r="I4" s="225" t="s">
        <v>43</v>
      </c>
      <c r="J4" s="224" t="s">
        <v>182</v>
      </c>
      <c r="K4" s="225" t="s">
        <v>43</v>
      </c>
      <c r="L4" s="328" t="s">
        <v>182</v>
      </c>
      <c r="M4" s="329" t="s">
        <v>43</v>
      </c>
      <c r="N4" s="224" t="s">
        <v>182</v>
      </c>
      <c r="O4" s="225" t="s">
        <v>43</v>
      </c>
      <c r="P4" s="224" t="s">
        <v>182</v>
      </c>
      <c r="Q4" s="225" t="s">
        <v>43</v>
      </c>
      <c r="R4" s="224" t="s">
        <v>182</v>
      </c>
      <c r="S4" s="225" t="s">
        <v>43</v>
      </c>
      <c r="T4" s="224" t="s">
        <v>182</v>
      </c>
      <c r="U4" s="110" t="s">
        <v>43</v>
      </c>
      <c r="V4" s="224" t="s">
        <v>182</v>
      </c>
      <c r="W4" s="270" t="s">
        <v>43</v>
      </c>
      <c r="X4" s="224" t="s">
        <v>182</v>
      </c>
      <c r="Y4" s="226" t="s">
        <v>43</v>
      </c>
      <c r="Z4" s="252" t="s">
        <v>182</v>
      </c>
      <c r="AA4" s="227" t="s">
        <v>171</v>
      </c>
      <c r="AB4" s="214"/>
    </row>
    <row r="5" spans="1:33" x14ac:dyDescent="0.15">
      <c r="A5" s="217"/>
      <c r="B5" s="228" t="s">
        <v>0</v>
      </c>
      <c r="C5" s="229">
        <v>97840</v>
      </c>
      <c r="D5" s="60">
        <v>88730</v>
      </c>
      <c r="E5" s="60">
        <v>75120</v>
      </c>
      <c r="F5" s="60">
        <v>65990</v>
      </c>
      <c r="G5" s="60">
        <v>59970</v>
      </c>
      <c r="H5" s="60">
        <v>55010</v>
      </c>
      <c r="I5" s="60">
        <v>59970</v>
      </c>
      <c r="J5" s="60">
        <v>40555</v>
      </c>
      <c r="K5" s="60">
        <v>51970</v>
      </c>
      <c r="L5" s="276">
        <v>25555</v>
      </c>
      <c r="M5" s="229">
        <v>48970</v>
      </c>
      <c r="N5" s="60">
        <v>38091</v>
      </c>
      <c r="O5" s="60">
        <v>41971</v>
      </c>
      <c r="P5" s="60"/>
      <c r="Q5" s="60">
        <v>35051</v>
      </c>
      <c r="R5" s="60"/>
      <c r="S5" s="60">
        <v>72199</v>
      </c>
      <c r="T5" s="60"/>
      <c r="U5" s="276">
        <v>72199</v>
      </c>
      <c r="V5" s="276"/>
      <c r="W5" s="271">
        <v>72199</v>
      </c>
      <c r="X5" s="271"/>
      <c r="Y5" s="228">
        <v>0</v>
      </c>
      <c r="Z5" s="230"/>
      <c r="AA5" s="15">
        <f>N5-M5</f>
        <v>-10879</v>
      </c>
    </row>
    <row r="6" spans="1:33" x14ac:dyDescent="0.15">
      <c r="A6" s="231"/>
      <c r="B6" s="232" t="s">
        <v>1</v>
      </c>
      <c r="C6" s="71">
        <v>3130144</v>
      </c>
      <c r="D6" s="1">
        <v>977441</v>
      </c>
      <c r="E6" s="1">
        <v>3424244</v>
      </c>
      <c r="F6" s="1">
        <v>5977315</v>
      </c>
      <c r="G6" s="1">
        <v>5308426</v>
      </c>
      <c r="H6" s="1">
        <v>4476407</v>
      </c>
      <c r="I6" s="1">
        <v>6370410</v>
      </c>
      <c r="J6" s="1">
        <v>4503727</v>
      </c>
      <c r="K6" s="1">
        <v>6838543</v>
      </c>
      <c r="L6" s="277">
        <v>4499845</v>
      </c>
      <c r="M6" s="71">
        <v>6980956</v>
      </c>
      <c r="N6" s="1">
        <v>525929</v>
      </c>
      <c r="O6" s="1">
        <v>2416320</v>
      </c>
      <c r="P6" s="1"/>
      <c r="Q6" s="1">
        <v>2550276</v>
      </c>
      <c r="R6" s="1"/>
      <c r="S6" s="1">
        <v>2533560</v>
      </c>
      <c r="T6" s="1"/>
      <c r="U6" s="277">
        <v>2533560</v>
      </c>
      <c r="V6" s="277"/>
      <c r="W6" s="268">
        <v>2727577</v>
      </c>
      <c r="X6" s="268"/>
      <c r="Y6" s="232">
        <v>976991</v>
      </c>
      <c r="Z6" s="233"/>
      <c r="AA6" s="4">
        <f t="shared" ref="AA6:AA22" si="0">N6-M6</f>
        <v>-6455027</v>
      </c>
    </row>
    <row r="7" spans="1:33" x14ac:dyDescent="0.15">
      <c r="A7" s="231"/>
      <c r="B7" s="257" t="s">
        <v>172</v>
      </c>
      <c r="C7" s="258"/>
      <c r="D7" s="259">
        <v>3788811</v>
      </c>
      <c r="E7" s="259"/>
      <c r="F7" s="259">
        <v>3939951</v>
      </c>
      <c r="G7" s="259"/>
      <c r="H7" s="259">
        <v>5418283</v>
      </c>
      <c r="I7" s="259"/>
      <c r="J7" s="259">
        <v>6478423</v>
      </c>
      <c r="K7" s="259"/>
      <c r="L7" s="278">
        <v>6277243</v>
      </c>
      <c r="M7" s="258">
        <v>3000</v>
      </c>
      <c r="N7" s="259">
        <v>9055003</v>
      </c>
      <c r="O7" s="259">
        <v>4487650</v>
      </c>
      <c r="P7" s="259"/>
      <c r="Q7" s="259">
        <v>4617450</v>
      </c>
      <c r="R7" s="259"/>
      <c r="S7" s="259">
        <v>4229750</v>
      </c>
      <c r="T7" s="259"/>
      <c r="U7" s="278">
        <v>5042650</v>
      </c>
      <c r="V7" s="278"/>
      <c r="W7" s="272">
        <v>5209899</v>
      </c>
      <c r="X7" s="272"/>
      <c r="Y7" s="257">
        <v>3575661</v>
      </c>
      <c r="Z7" s="260"/>
      <c r="AA7" s="261">
        <f t="shared" si="0"/>
        <v>9052003</v>
      </c>
    </row>
    <row r="8" spans="1:33" x14ac:dyDescent="0.15">
      <c r="A8" s="231"/>
      <c r="B8" s="257" t="s">
        <v>183</v>
      </c>
      <c r="C8" s="258"/>
      <c r="D8" s="259"/>
      <c r="E8" s="259"/>
      <c r="F8" s="259"/>
      <c r="G8" s="259"/>
      <c r="H8" s="259">
        <v>5000000</v>
      </c>
      <c r="I8" s="259"/>
      <c r="J8" s="259">
        <v>5000000</v>
      </c>
      <c r="K8" s="259"/>
      <c r="L8" s="278">
        <v>5000000</v>
      </c>
      <c r="M8" s="258"/>
      <c r="N8" s="259">
        <v>5000000</v>
      </c>
      <c r="O8" s="259"/>
      <c r="P8" s="259"/>
      <c r="Q8" s="259"/>
      <c r="R8" s="259"/>
      <c r="S8" s="259"/>
      <c r="T8" s="259"/>
      <c r="U8" s="278"/>
      <c r="V8" s="278"/>
      <c r="W8" s="272"/>
      <c r="X8" s="272"/>
      <c r="Y8" s="257"/>
      <c r="Z8" s="260"/>
      <c r="AA8" s="261">
        <f t="shared" si="0"/>
        <v>5000000</v>
      </c>
    </row>
    <row r="9" spans="1:33" x14ac:dyDescent="0.15">
      <c r="A9" s="231"/>
      <c r="B9" s="234" t="s">
        <v>165</v>
      </c>
      <c r="C9" s="129">
        <v>8500000</v>
      </c>
      <c r="D9" s="83">
        <v>8500000</v>
      </c>
      <c r="E9" s="83">
        <v>8500000</v>
      </c>
      <c r="F9" s="83">
        <v>3500000</v>
      </c>
      <c r="G9" s="83">
        <v>8500000</v>
      </c>
      <c r="H9" s="83"/>
      <c r="I9" s="83">
        <v>8500000</v>
      </c>
      <c r="J9" s="83"/>
      <c r="K9" s="83">
        <v>8500000</v>
      </c>
      <c r="L9" s="198"/>
      <c r="M9" s="129">
        <v>6750000</v>
      </c>
      <c r="N9" s="83"/>
      <c r="O9" s="83">
        <v>6750000</v>
      </c>
      <c r="P9" s="83"/>
      <c r="Q9" s="83">
        <v>6750000</v>
      </c>
      <c r="R9" s="83"/>
      <c r="S9" s="83">
        <v>6750000</v>
      </c>
      <c r="T9" s="83"/>
      <c r="U9" s="198">
        <v>6750000</v>
      </c>
      <c r="V9" s="198"/>
      <c r="W9" s="273">
        <v>6750000</v>
      </c>
      <c r="X9" s="273"/>
      <c r="Y9" s="234">
        <v>8500000</v>
      </c>
      <c r="Z9" s="235"/>
      <c r="AA9" s="5">
        <f t="shared" si="0"/>
        <v>-6750000</v>
      </c>
    </row>
    <row r="10" spans="1:33" x14ac:dyDescent="0.15">
      <c r="A10" s="236"/>
      <c r="B10" s="237" t="s">
        <v>2</v>
      </c>
      <c r="C10" s="12">
        <f t="shared" ref="C10:Y10" si="1">SUM(C5:C9)</f>
        <v>11727984</v>
      </c>
      <c r="D10" s="58">
        <f t="shared" ref="D10" si="2">SUM(D5:D9)</f>
        <v>13354982</v>
      </c>
      <c r="E10" s="58">
        <f t="shared" si="1"/>
        <v>11999364</v>
      </c>
      <c r="F10" s="58">
        <f t="shared" ref="F10" si="3">SUM(F5:F9)</f>
        <v>13483256</v>
      </c>
      <c r="G10" s="58">
        <f t="shared" si="1"/>
        <v>13868396</v>
      </c>
      <c r="H10" s="58">
        <f t="shared" ref="H10" si="4">SUM(H5:H9)</f>
        <v>14949700</v>
      </c>
      <c r="I10" s="58">
        <f t="shared" si="1"/>
        <v>14930380</v>
      </c>
      <c r="J10" s="58">
        <f t="shared" ref="J10" si="5">SUM(J5:J9)</f>
        <v>16022705</v>
      </c>
      <c r="K10" s="58">
        <f t="shared" si="1"/>
        <v>15390513</v>
      </c>
      <c r="L10" s="279">
        <f t="shared" ref="L10" si="6">SUM(L5:L9)</f>
        <v>15802643</v>
      </c>
      <c r="M10" s="266">
        <f t="shared" si="1"/>
        <v>13782926</v>
      </c>
      <c r="N10" s="305">
        <f t="shared" ref="N10" si="7">SUM(N5:N9)</f>
        <v>14619023</v>
      </c>
      <c r="O10" s="305">
        <f t="shared" si="1"/>
        <v>13695941</v>
      </c>
      <c r="P10" s="305">
        <f t="shared" ref="P10" si="8">SUM(P5:P9)</f>
        <v>0</v>
      </c>
      <c r="Q10" s="305">
        <f t="shared" si="1"/>
        <v>13952777</v>
      </c>
      <c r="R10" s="305">
        <f t="shared" ref="R10" si="9">SUM(R5:R9)</f>
        <v>0</v>
      </c>
      <c r="S10" s="305">
        <f t="shared" si="1"/>
        <v>13585509</v>
      </c>
      <c r="T10" s="305">
        <f t="shared" ref="T10" si="10">SUM(T5:T9)</f>
        <v>0</v>
      </c>
      <c r="U10" s="310">
        <f t="shared" si="1"/>
        <v>14398409</v>
      </c>
      <c r="V10" s="310">
        <f t="shared" ref="V10" si="11">SUM(V5:V9)</f>
        <v>0</v>
      </c>
      <c r="W10" s="262">
        <f t="shared" si="1"/>
        <v>14759675</v>
      </c>
      <c r="X10" s="262">
        <f t="shared" ref="X10" si="12">SUM(X5:X9)</f>
        <v>0</v>
      </c>
      <c r="Y10" s="303">
        <f t="shared" si="1"/>
        <v>13052652</v>
      </c>
      <c r="Z10" s="267">
        <f t="shared" ref="Z10" si="13">SUM(Z5:Z9)</f>
        <v>0</v>
      </c>
      <c r="AA10" s="304">
        <f t="shared" si="0"/>
        <v>836097</v>
      </c>
    </row>
    <row r="11" spans="1:33" x14ac:dyDescent="0.15">
      <c r="A11" s="231"/>
      <c r="B11" s="240" t="s">
        <v>3</v>
      </c>
      <c r="C11" s="8">
        <v>942700</v>
      </c>
      <c r="D11" s="84"/>
      <c r="E11" s="84"/>
      <c r="F11" s="84"/>
      <c r="G11" s="84">
        <v>35200</v>
      </c>
      <c r="H11" s="84"/>
      <c r="I11" s="84">
        <v>70400</v>
      </c>
      <c r="J11" s="84"/>
      <c r="K11" s="84">
        <v>330000</v>
      </c>
      <c r="L11" s="280"/>
      <c r="M11" s="8">
        <v>330000</v>
      </c>
      <c r="N11" s="84">
        <v>228800</v>
      </c>
      <c r="O11" s="84">
        <v>506000</v>
      </c>
      <c r="P11" s="84"/>
      <c r="Q11" s="84"/>
      <c r="R11" s="84"/>
      <c r="S11" s="84">
        <v>990000</v>
      </c>
      <c r="T11" s="84"/>
      <c r="U11" s="280">
        <v>330000</v>
      </c>
      <c r="V11" s="280"/>
      <c r="W11" s="253"/>
      <c r="X11" s="253"/>
      <c r="Y11" s="240">
        <v>39000</v>
      </c>
      <c r="Z11" s="241"/>
      <c r="AA11" s="17">
        <f t="shared" si="0"/>
        <v>-101200</v>
      </c>
    </row>
    <row r="12" spans="1:33" x14ac:dyDescent="0.15">
      <c r="A12" s="231"/>
      <c r="B12" s="234" t="s">
        <v>166</v>
      </c>
      <c r="C12" s="129"/>
      <c r="D12" s="83"/>
      <c r="E12" s="83"/>
      <c r="F12" s="83"/>
      <c r="G12" s="83"/>
      <c r="H12" s="83"/>
      <c r="I12" s="83"/>
      <c r="J12" s="83"/>
      <c r="K12" s="83"/>
      <c r="L12" s="198"/>
      <c r="M12" s="129"/>
      <c r="N12" s="83"/>
      <c r="O12" s="83"/>
      <c r="P12" s="83"/>
      <c r="Q12" s="83"/>
      <c r="R12" s="83"/>
      <c r="S12" s="83"/>
      <c r="T12" s="83"/>
      <c r="U12" s="198"/>
      <c r="V12" s="198"/>
      <c r="W12" s="273"/>
      <c r="X12" s="273"/>
      <c r="Y12" s="234"/>
      <c r="Z12" s="235"/>
      <c r="AA12" s="5">
        <f t="shared" si="0"/>
        <v>0</v>
      </c>
    </row>
    <row r="13" spans="1:33" ht="14.25" thickBot="1" x14ac:dyDescent="0.2">
      <c r="A13" s="221"/>
      <c r="B13" s="242" t="s">
        <v>23</v>
      </c>
      <c r="C13" s="10">
        <f t="shared" ref="C13:Y13" si="14">SUM(C11:C12)</f>
        <v>942700</v>
      </c>
      <c r="D13" s="59">
        <f t="shared" ref="D13" si="15">SUM(D11:D12)</f>
        <v>0</v>
      </c>
      <c r="E13" s="59">
        <f t="shared" si="14"/>
        <v>0</v>
      </c>
      <c r="F13" s="59">
        <f t="shared" ref="F13" si="16">SUM(F11:F12)</f>
        <v>0</v>
      </c>
      <c r="G13" s="59">
        <f t="shared" si="14"/>
        <v>35200</v>
      </c>
      <c r="H13" s="59">
        <f t="shared" ref="H13" si="17">SUM(H11:H12)</f>
        <v>0</v>
      </c>
      <c r="I13" s="59">
        <f t="shared" si="14"/>
        <v>70400</v>
      </c>
      <c r="J13" s="59">
        <f t="shared" ref="J13" si="18">SUM(J11:J12)</f>
        <v>0</v>
      </c>
      <c r="K13" s="59">
        <f t="shared" si="14"/>
        <v>330000</v>
      </c>
      <c r="L13" s="281">
        <f t="shared" ref="L13" si="19">SUM(L11:L12)</f>
        <v>0</v>
      </c>
      <c r="M13" s="10">
        <f t="shared" si="14"/>
        <v>330000</v>
      </c>
      <c r="N13" s="59">
        <f t="shared" ref="N13" si="20">SUM(N11:N12)</f>
        <v>228800</v>
      </c>
      <c r="O13" s="59">
        <f t="shared" si="14"/>
        <v>506000</v>
      </c>
      <c r="P13" s="59">
        <f t="shared" ref="P13" si="21">SUM(P11:P12)</f>
        <v>0</v>
      </c>
      <c r="Q13" s="59">
        <f t="shared" si="14"/>
        <v>0</v>
      </c>
      <c r="R13" s="59">
        <f t="shared" ref="R13" si="22">SUM(R11:R12)</f>
        <v>0</v>
      </c>
      <c r="S13" s="59">
        <f t="shared" si="14"/>
        <v>990000</v>
      </c>
      <c r="T13" s="59">
        <f t="shared" ref="T13" si="23">SUM(T11:T12)</f>
        <v>0</v>
      </c>
      <c r="U13" s="281">
        <f t="shared" si="14"/>
        <v>330000</v>
      </c>
      <c r="V13" s="281">
        <f t="shared" ref="V13" si="24">SUM(V11:V12)</f>
        <v>0</v>
      </c>
      <c r="W13" s="254">
        <f t="shared" si="14"/>
        <v>0</v>
      </c>
      <c r="X13" s="254">
        <f t="shared" ref="X13" si="25">SUM(X11:X12)</f>
        <v>0</v>
      </c>
      <c r="Y13" s="243">
        <f t="shared" si="14"/>
        <v>39000</v>
      </c>
      <c r="Z13" s="244">
        <f t="shared" ref="Z13" si="26">SUM(Z11:Z12)</f>
        <v>0</v>
      </c>
      <c r="AA13" s="18">
        <f t="shared" si="0"/>
        <v>-101200</v>
      </c>
    </row>
    <row r="14" spans="1:33" ht="14.25" thickBot="1" x14ac:dyDescent="0.2">
      <c r="A14" s="221" t="s">
        <v>4</v>
      </c>
      <c r="B14" s="242"/>
      <c r="C14" s="10">
        <f t="shared" ref="C14:Y14" si="27">C10+C13</f>
        <v>12670684</v>
      </c>
      <c r="D14" s="59">
        <f t="shared" ref="D14" si="28">D10+D13</f>
        <v>13354982</v>
      </c>
      <c r="E14" s="59">
        <f t="shared" si="27"/>
        <v>11999364</v>
      </c>
      <c r="F14" s="59">
        <f t="shared" ref="F14" si="29">F10+F13</f>
        <v>13483256</v>
      </c>
      <c r="G14" s="59">
        <f t="shared" si="27"/>
        <v>13903596</v>
      </c>
      <c r="H14" s="59">
        <f t="shared" ref="H14" si="30">H10+H13</f>
        <v>14949700</v>
      </c>
      <c r="I14" s="59">
        <f t="shared" si="27"/>
        <v>15000780</v>
      </c>
      <c r="J14" s="59">
        <f t="shared" ref="J14" si="31">J10+J13</f>
        <v>16022705</v>
      </c>
      <c r="K14" s="59">
        <f t="shared" si="27"/>
        <v>15720513</v>
      </c>
      <c r="L14" s="281">
        <f t="shared" ref="L14" si="32">L10+L13</f>
        <v>15802643</v>
      </c>
      <c r="M14" s="10">
        <f t="shared" si="27"/>
        <v>14112926</v>
      </c>
      <c r="N14" s="59">
        <f t="shared" ref="N14" si="33">N10+N13</f>
        <v>14847823</v>
      </c>
      <c r="O14" s="59">
        <f t="shared" si="27"/>
        <v>14201941</v>
      </c>
      <c r="P14" s="59">
        <f t="shared" ref="P14" si="34">P10+P13</f>
        <v>0</v>
      </c>
      <c r="Q14" s="59">
        <f t="shared" si="27"/>
        <v>13952777</v>
      </c>
      <c r="R14" s="59">
        <f t="shared" ref="R14" si="35">R10+R13</f>
        <v>0</v>
      </c>
      <c r="S14" s="59">
        <f t="shared" si="27"/>
        <v>14575509</v>
      </c>
      <c r="T14" s="59">
        <f t="shared" ref="T14" si="36">T10+T13</f>
        <v>0</v>
      </c>
      <c r="U14" s="281">
        <f t="shared" si="27"/>
        <v>14728409</v>
      </c>
      <c r="V14" s="281">
        <f t="shared" ref="V14" si="37">V10+V13</f>
        <v>0</v>
      </c>
      <c r="W14" s="254">
        <f t="shared" si="27"/>
        <v>14759675</v>
      </c>
      <c r="X14" s="254">
        <f t="shared" ref="X14" si="38">X10+X13</f>
        <v>0</v>
      </c>
      <c r="Y14" s="243">
        <f t="shared" si="27"/>
        <v>13091652</v>
      </c>
      <c r="Z14" s="244">
        <f t="shared" ref="Z14" si="39">Z10+Z13</f>
        <v>0</v>
      </c>
      <c r="AA14" s="18">
        <f t="shared" si="0"/>
        <v>734897</v>
      </c>
    </row>
    <row r="15" spans="1:33" x14ac:dyDescent="0.15">
      <c r="A15" s="231"/>
      <c r="B15" s="228" t="s">
        <v>5</v>
      </c>
      <c r="C15" s="229">
        <v>249700</v>
      </c>
      <c r="D15" s="60"/>
      <c r="E15" s="60"/>
      <c r="F15" s="60"/>
      <c r="G15" s="60"/>
      <c r="H15" s="60"/>
      <c r="I15" s="60"/>
      <c r="J15" s="60"/>
      <c r="K15" s="60">
        <v>214500</v>
      </c>
      <c r="L15" s="276"/>
      <c r="M15" s="229">
        <v>214500</v>
      </c>
      <c r="N15" s="60">
        <v>228800</v>
      </c>
      <c r="O15" s="60">
        <v>390500</v>
      </c>
      <c r="P15" s="60"/>
      <c r="Q15" s="60"/>
      <c r="R15" s="60"/>
      <c r="S15" s="60">
        <v>214500</v>
      </c>
      <c r="T15" s="60"/>
      <c r="U15" s="276">
        <v>214500</v>
      </c>
      <c r="V15" s="276"/>
      <c r="W15" s="271"/>
      <c r="X15" s="271"/>
      <c r="Y15" s="228"/>
      <c r="Z15" s="230"/>
      <c r="AA15" s="15">
        <f t="shared" si="0"/>
        <v>14300</v>
      </c>
    </row>
    <row r="16" spans="1:33" x14ac:dyDescent="0.15">
      <c r="A16" s="231"/>
      <c r="B16" s="232" t="s">
        <v>167</v>
      </c>
      <c r="C16" s="71">
        <v>70000</v>
      </c>
      <c r="D16" s="1">
        <v>70000</v>
      </c>
      <c r="E16" s="1"/>
      <c r="F16" s="1">
        <v>70000</v>
      </c>
      <c r="G16" s="1"/>
      <c r="H16" s="1"/>
      <c r="I16" s="1"/>
      <c r="J16" s="1"/>
      <c r="K16" s="1"/>
      <c r="L16" s="277"/>
      <c r="M16" s="71"/>
      <c r="N16" s="1"/>
      <c r="O16" s="1"/>
      <c r="P16" s="1"/>
      <c r="Q16" s="1"/>
      <c r="R16" s="1"/>
      <c r="S16" s="1"/>
      <c r="T16" s="1"/>
      <c r="U16" s="277"/>
      <c r="V16" s="277"/>
      <c r="W16" s="268"/>
      <c r="X16" s="268"/>
      <c r="Y16" s="232">
        <v>70000</v>
      </c>
      <c r="Z16" s="233"/>
      <c r="AA16" s="4">
        <f t="shared" si="0"/>
        <v>0</v>
      </c>
    </row>
    <row r="17" spans="1:32" x14ac:dyDescent="0.15">
      <c r="A17" s="231"/>
      <c r="B17" s="245" t="s">
        <v>168</v>
      </c>
      <c r="C17" s="89">
        <v>293700</v>
      </c>
      <c r="D17" s="61">
        <v>293400</v>
      </c>
      <c r="E17" s="61"/>
      <c r="F17" s="61">
        <v>293400</v>
      </c>
      <c r="G17" s="61"/>
      <c r="H17" s="61"/>
      <c r="I17" s="61"/>
      <c r="J17" s="61"/>
      <c r="K17" s="61"/>
      <c r="L17" s="282"/>
      <c r="M17" s="89"/>
      <c r="N17" s="61"/>
      <c r="O17" s="61"/>
      <c r="P17" s="61"/>
      <c r="Q17" s="61"/>
      <c r="R17" s="61"/>
      <c r="S17" s="61"/>
      <c r="T17" s="61"/>
      <c r="U17" s="282"/>
      <c r="V17" s="282"/>
      <c r="W17" s="274"/>
      <c r="X17" s="274"/>
      <c r="Y17" s="245">
        <v>293400</v>
      </c>
      <c r="Z17" s="246"/>
      <c r="AA17" s="20">
        <f t="shared" si="0"/>
        <v>0</v>
      </c>
    </row>
    <row r="18" spans="1:32" x14ac:dyDescent="0.15">
      <c r="A18" s="231"/>
      <c r="B18" s="234" t="s">
        <v>169</v>
      </c>
      <c r="C18" s="129"/>
      <c r="D18" s="83"/>
      <c r="E18" s="83"/>
      <c r="F18" s="83"/>
      <c r="G18" s="83"/>
      <c r="H18" s="83"/>
      <c r="I18" s="83"/>
      <c r="J18" s="83"/>
      <c r="K18" s="83"/>
      <c r="L18" s="198"/>
      <c r="M18" s="129"/>
      <c r="N18" s="83"/>
      <c r="O18" s="83"/>
      <c r="P18" s="83"/>
      <c r="Q18" s="83"/>
      <c r="R18" s="83"/>
      <c r="S18" s="83"/>
      <c r="T18" s="83"/>
      <c r="U18" s="198"/>
      <c r="V18" s="198"/>
      <c r="W18" s="273"/>
      <c r="X18" s="273"/>
      <c r="Y18" s="234"/>
      <c r="Z18" s="235"/>
      <c r="AA18" s="5">
        <f t="shared" si="0"/>
        <v>0</v>
      </c>
    </row>
    <row r="19" spans="1:32" x14ac:dyDescent="0.15">
      <c r="A19" s="236"/>
      <c r="B19" s="237" t="s">
        <v>6</v>
      </c>
      <c r="C19" s="12">
        <f t="shared" ref="C19:Y19" si="40">SUM(C15:C18)</f>
        <v>613400</v>
      </c>
      <c r="D19" s="58">
        <f t="shared" ref="D19" si="41">SUM(D15:D18)</f>
        <v>363400</v>
      </c>
      <c r="E19" s="58">
        <f t="shared" si="40"/>
        <v>0</v>
      </c>
      <c r="F19" s="58">
        <f t="shared" ref="F19" si="42">SUM(F15:F18)</f>
        <v>363400</v>
      </c>
      <c r="G19" s="58">
        <f t="shared" si="40"/>
        <v>0</v>
      </c>
      <c r="H19" s="58">
        <f t="shared" ref="H19" si="43">SUM(H15:H18)</f>
        <v>0</v>
      </c>
      <c r="I19" s="58">
        <f t="shared" si="40"/>
        <v>0</v>
      </c>
      <c r="J19" s="58">
        <f t="shared" ref="J19" si="44">SUM(J15:J18)</f>
        <v>0</v>
      </c>
      <c r="K19" s="58">
        <f t="shared" si="40"/>
        <v>214500</v>
      </c>
      <c r="L19" s="279">
        <f t="shared" ref="L19" si="45">SUM(L15:L18)</f>
        <v>0</v>
      </c>
      <c r="M19" s="12">
        <f t="shared" si="40"/>
        <v>214500</v>
      </c>
      <c r="N19" s="58">
        <f t="shared" ref="N19" si="46">SUM(N15:N18)</f>
        <v>228800</v>
      </c>
      <c r="O19" s="58">
        <f t="shared" si="40"/>
        <v>390500</v>
      </c>
      <c r="P19" s="58">
        <f t="shared" ref="P19" si="47">SUM(P15:P18)</f>
        <v>0</v>
      </c>
      <c r="Q19" s="58">
        <f t="shared" si="40"/>
        <v>0</v>
      </c>
      <c r="R19" s="58">
        <f t="shared" ref="R19" si="48">SUM(R15:R18)</f>
        <v>0</v>
      </c>
      <c r="S19" s="58">
        <f t="shared" si="40"/>
        <v>214500</v>
      </c>
      <c r="T19" s="58">
        <f t="shared" ref="T19" si="49">SUM(T15:T18)</f>
        <v>0</v>
      </c>
      <c r="U19" s="279">
        <f t="shared" si="40"/>
        <v>214500</v>
      </c>
      <c r="V19" s="279">
        <f t="shared" ref="V19" si="50">SUM(V15:V18)</f>
        <v>0</v>
      </c>
      <c r="W19" s="256">
        <f t="shared" si="40"/>
        <v>0</v>
      </c>
      <c r="X19" s="256">
        <f t="shared" ref="X19" si="51">SUM(X15:X18)</f>
        <v>0</v>
      </c>
      <c r="Y19" s="238">
        <f t="shared" si="40"/>
        <v>363400</v>
      </c>
      <c r="Z19" s="239">
        <f t="shared" ref="Z19" si="52">SUM(Z15:Z18)</f>
        <v>0</v>
      </c>
      <c r="AA19" s="16">
        <f t="shared" si="0"/>
        <v>14300</v>
      </c>
    </row>
    <row r="20" spans="1:32" x14ac:dyDescent="0.15">
      <c r="A20" s="231"/>
      <c r="B20" s="247" t="s">
        <v>170</v>
      </c>
      <c r="C20" s="11">
        <v>12057284</v>
      </c>
      <c r="D20" s="248">
        <v>12991582</v>
      </c>
      <c r="E20" s="248">
        <v>11999364</v>
      </c>
      <c r="F20" s="248">
        <v>13119856</v>
      </c>
      <c r="G20" s="248">
        <v>13903596</v>
      </c>
      <c r="H20" s="248">
        <v>14949700</v>
      </c>
      <c r="I20" s="248">
        <v>15000780</v>
      </c>
      <c r="J20" s="248">
        <v>16022705</v>
      </c>
      <c r="K20" s="248">
        <v>15506013</v>
      </c>
      <c r="L20" s="269">
        <v>15802643</v>
      </c>
      <c r="M20" s="264">
        <v>13898426</v>
      </c>
      <c r="N20" s="306">
        <v>14619023</v>
      </c>
      <c r="O20" s="306">
        <v>13811441</v>
      </c>
      <c r="P20" s="306"/>
      <c r="Q20" s="306">
        <v>13952777</v>
      </c>
      <c r="R20" s="306"/>
      <c r="S20" s="306">
        <v>14361009</v>
      </c>
      <c r="T20" s="306"/>
      <c r="U20" s="307">
        <v>14513909</v>
      </c>
      <c r="V20" s="307"/>
      <c r="W20" s="263">
        <v>14759675</v>
      </c>
      <c r="X20" s="263"/>
      <c r="Y20" s="308">
        <v>12728252</v>
      </c>
      <c r="Z20" s="265"/>
      <c r="AA20" s="309">
        <f t="shared" si="0"/>
        <v>720597</v>
      </c>
    </row>
    <row r="21" spans="1:32" ht="14.25" thickBot="1" x14ac:dyDescent="0.2">
      <c r="A21" s="221"/>
      <c r="B21" s="242" t="s">
        <v>8</v>
      </c>
      <c r="C21" s="10">
        <f t="shared" ref="C21:Y21" si="53">SUM(C20:C20)</f>
        <v>12057284</v>
      </c>
      <c r="D21" s="59">
        <f t="shared" ref="D21" si="54">SUM(D20:D20)</f>
        <v>12991582</v>
      </c>
      <c r="E21" s="59">
        <f t="shared" si="53"/>
        <v>11999364</v>
      </c>
      <c r="F21" s="59">
        <f t="shared" ref="F21" si="55">SUM(F20:F20)</f>
        <v>13119856</v>
      </c>
      <c r="G21" s="59">
        <f t="shared" si="53"/>
        <v>13903596</v>
      </c>
      <c r="H21" s="59">
        <f t="shared" ref="H21" si="56">SUM(H20:H20)</f>
        <v>14949700</v>
      </c>
      <c r="I21" s="59">
        <f t="shared" si="53"/>
        <v>15000780</v>
      </c>
      <c r="J21" s="59">
        <f t="shared" ref="J21" si="57">SUM(J20:J20)</f>
        <v>16022705</v>
      </c>
      <c r="K21" s="59">
        <f t="shared" si="53"/>
        <v>15506013</v>
      </c>
      <c r="L21" s="281">
        <f t="shared" ref="L21" si="58">SUM(L20:L20)</f>
        <v>15802643</v>
      </c>
      <c r="M21" s="10">
        <f t="shared" si="53"/>
        <v>13898426</v>
      </c>
      <c r="N21" s="59">
        <f t="shared" ref="N21" si="59">SUM(N20:N20)</f>
        <v>14619023</v>
      </c>
      <c r="O21" s="59">
        <f t="shared" si="53"/>
        <v>13811441</v>
      </c>
      <c r="P21" s="59">
        <f t="shared" ref="P21" si="60">SUM(P20:P20)</f>
        <v>0</v>
      </c>
      <c r="Q21" s="59">
        <f t="shared" si="53"/>
        <v>13952777</v>
      </c>
      <c r="R21" s="59">
        <f t="shared" ref="R21" si="61">SUM(R20:R20)</f>
        <v>0</v>
      </c>
      <c r="S21" s="59">
        <f t="shared" si="53"/>
        <v>14361009</v>
      </c>
      <c r="T21" s="59">
        <f t="shared" ref="T21" si="62">SUM(T20:T20)</f>
        <v>0</v>
      </c>
      <c r="U21" s="281">
        <f t="shared" si="53"/>
        <v>14513909</v>
      </c>
      <c r="V21" s="281">
        <f t="shared" ref="V21" si="63">SUM(V20:V20)</f>
        <v>0</v>
      </c>
      <c r="W21" s="254">
        <f t="shared" si="53"/>
        <v>14759675</v>
      </c>
      <c r="X21" s="254">
        <f t="shared" ref="X21" si="64">SUM(X20:X20)</f>
        <v>0</v>
      </c>
      <c r="Y21" s="243">
        <f t="shared" si="53"/>
        <v>12728252</v>
      </c>
      <c r="Z21" s="244">
        <f t="shared" ref="Z21" si="65">SUM(Z20:Z20)</f>
        <v>0</v>
      </c>
      <c r="AA21" s="18">
        <f t="shared" si="0"/>
        <v>720597</v>
      </c>
    </row>
    <row r="22" spans="1:32" ht="14.25" thickBot="1" x14ac:dyDescent="0.2">
      <c r="A22" s="221" t="s">
        <v>9</v>
      </c>
      <c r="B22" s="222"/>
      <c r="C22" s="10">
        <f t="shared" ref="C22:Y22" si="66">C19+C21</f>
        <v>12670684</v>
      </c>
      <c r="D22" s="59">
        <f t="shared" ref="D22" si="67">D19+D21</f>
        <v>13354982</v>
      </c>
      <c r="E22" s="59">
        <f t="shared" si="66"/>
        <v>11999364</v>
      </c>
      <c r="F22" s="59">
        <f t="shared" ref="F22" si="68">F19+F21</f>
        <v>13483256</v>
      </c>
      <c r="G22" s="59">
        <f t="shared" si="66"/>
        <v>13903596</v>
      </c>
      <c r="H22" s="59">
        <f t="shared" ref="H22" si="69">H19+H21</f>
        <v>14949700</v>
      </c>
      <c r="I22" s="59">
        <f t="shared" si="66"/>
        <v>15000780</v>
      </c>
      <c r="J22" s="59">
        <f t="shared" ref="J22" si="70">J19+J21</f>
        <v>16022705</v>
      </c>
      <c r="K22" s="59">
        <f t="shared" si="66"/>
        <v>15720513</v>
      </c>
      <c r="L22" s="281">
        <f t="shared" ref="L22" si="71">L19+L21</f>
        <v>15802643</v>
      </c>
      <c r="M22" s="10">
        <f t="shared" si="66"/>
        <v>14112926</v>
      </c>
      <c r="N22" s="59">
        <f t="shared" ref="N22" si="72">N19+N21</f>
        <v>14847823</v>
      </c>
      <c r="O22" s="59">
        <f t="shared" si="66"/>
        <v>14201941</v>
      </c>
      <c r="P22" s="59">
        <f t="shared" ref="P22" si="73">P19+P21</f>
        <v>0</v>
      </c>
      <c r="Q22" s="59">
        <f t="shared" si="66"/>
        <v>13952777</v>
      </c>
      <c r="R22" s="59">
        <f t="shared" ref="R22" si="74">R19+R21</f>
        <v>0</v>
      </c>
      <c r="S22" s="59">
        <f t="shared" si="66"/>
        <v>14575509</v>
      </c>
      <c r="T22" s="59">
        <f t="shared" ref="T22" si="75">T19+T21</f>
        <v>0</v>
      </c>
      <c r="U22" s="281">
        <f t="shared" si="66"/>
        <v>14728409</v>
      </c>
      <c r="V22" s="281">
        <f t="shared" ref="V22" si="76">V19+V21</f>
        <v>0</v>
      </c>
      <c r="W22" s="254">
        <f t="shared" si="66"/>
        <v>14759675</v>
      </c>
      <c r="X22" s="254">
        <f t="shared" ref="X22" si="77">X19+X21</f>
        <v>0</v>
      </c>
      <c r="Y22" s="243">
        <f t="shared" si="66"/>
        <v>13091652</v>
      </c>
      <c r="Z22" s="244">
        <f t="shared" ref="Z22" si="78">Z19+Z21</f>
        <v>0</v>
      </c>
      <c r="AA22" s="249">
        <f t="shared" si="0"/>
        <v>734897</v>
      </c>
    </row>
    <row r="24" spans="1:32" x14ac:dyDescent="0.15">
      <c r="AE24" s="40"/>
      <c r="AF24" s="34"/>
    </row>
  </sheetData>
  <mergeCells count="12">
    <mergeCell ref="C3:D3"/>
    <mergeCell ref="E3:F3"/>
    <mergeCell ref="G3:H3"/>
    <mergeCell ref="I3:J3"/>
    <mergeCell ref="K3:L3"/>
    <mergeCell ref="W3:X3"/>
    <mergeCell ref="Y3:Z3"/>
    <mergeCell ref="M3:N3"/>
    <mergeCell ref="O3:P3"/>
    <mergeCell ref="Q3:R3"/>
    <mergeCell ref="S3:T3"/>
    <mergeCell ref="U3:V3"/>
  </mergeCells>
  <phoneticPr fontId="2"/>
  <pageMargins left="0.98425196850393704" right="0" top="0.59055118110236227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日本内装材連合会 （ＰＬ）(９月）</vt:lpstr>
      <vt:lpstr>日本内装材連合会 (BS)（9月）</vt:lpstr>
      <vt:lpstr>'日本内装材連合会 (BS)（9月）'!Print_Area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GYOMU01</dc:creator>
  <cp:lastModifiedBy>mitsui</cp:lastModifiedBy>
  <cp:lastPrinted>2022-10-30T06:03:38Z</cp:lastPrinted>
  <dcterms:created xsi:type="dcterms:W3CDTF">2017-07-11T02:20:43Z</dcterms:created>
  <dcterms:modified xsi:type="dcterms:W3CDTF">2022-10-30T06:14:16Z</dcterms:modified>
</cp:coreProperties>
</file>